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fileSharing readOnlyRecommended="1"/>
  <workbookPr codeName="ThisWorkbook" checkCompatibility="1"/>
  <bookViews>
    <workbookView xWindow="-480" yWindow="30" windowWidth="28200" windowHeight="6885" tabRatio="680"/>
  </bookViews>
  <sheets>
    <sheet name="Welcome" sheetId="16" r:id="rId1"/>
    <sheet name="1 - Schedule Order &amp; Contact" sheetId="23" r:id="rId2"/>
    <sheet name="2 - PC Student CORE Prgs" sheetId="4" r:id="rId3"/>
    <sheet name="3 - PropCas Data Input" sheetId="1" r:id="rId4"/>
    <sheet name="4 - LH Student CORE Prgs" sheetId="22" r:id="rId5"/>
    <sheet name="5 - LifeHealth Data Input" sheetId="15" r:id="rId6"/>
    <sheet name="INPUT Guide" sheetId="3" r:id="rId7"/>
    <sheet name="PC Pos Descriptions &quot;download&quot;" sheetId="6" r:id="rId8"/>
    <sheet name="LH Pos Descriptions &quot;download&quot;" sheetId="7" r:id="rId9"/>
    <sheet name="PC Pos Descriptions &quot;book&quot;" sheetId="8" r:id="rId10"/>
    <sheet name="LH Pos Descriptions &quot;book&quot;" sheetId="9" r:id="rId11"/>
    <sheet name="Participants" sheetId="5" r:id="rId12"/>
    <sheet name="Survey Obligations" sheetId="10" r:id="rId13"/>
  </sheets>
  <externalReferences>
    <externalReference r:id="rId14"/>
    <externalReference r:id="rId15"/>
    <externalReference r:id="rId16"/>
    <externalReference r:id="rId17"/>
    <externalReference r:id="rId18"/>
  </externalReferences>
  <definedNames>
    <definedName name="as">'[1]Pos 401 Output Drew''s Master'!$EJ$247</definedName>
    <definedName name="contemp_integrate" localSheetId="1">'[2]Contact &amp; Organization'!#REF!</definedName>
    <definedName name="contemp_integrate">'[2]Contact &amp; Organization'!#REF!</definedName>
    <definedName name="datacols" localSheetId="1">#REF!</definedName>
    <definedName name="datacols">#REF!</definedName>
    <definedName name="ET110\" localSheetId="1">#REF!</definedName>
    <definedName name="ET110\">#REF!</definedName>
    <definedName name="General_Counsel___Corporate_Security" localSheetId="1">#REF!</definedName>
    <definedName name="General_Counsel___Corporate_Security">#REF!</definedName>
    <definedName name="JobCodes" localSheetId="1">#REF!</definedName>
    <definedName name="JobCodes">#REF!</definedName>
    <definedName name="jobtitles" localSheetId="1">#REF!</definedName>
    <definedName name="jobtitles">#REF!</definedName>
    <definedName name="Law" localSheetId="1">#REF!</definedName>
    <definedName name="Law">#REF!</definedName>
    <definedName name="out" localSheetId="1">'[3]T1 P1 L&amp;PC 01'!#REF!</definedName>
    <definedName name="out">'[3]T1 P1 L&amp;PC 01'!#REF!</definedName>
    <definedName name="outputrepg" localSheetId="1">'[4]T1 P1 L&amp;PC 01'!#REF!</definedName>
    <definedName name="outputrepg">'[4]T1 P1 L&amp;PC 01'!#REF!</definedName>
    <definedName name="PARENTLOCATION">[5]REFERENCE!$I$2:$I$3</definedName>
    <definedName name="Participants" localSheetId="1">#REF!</definedName>
    <definedName name="Participants">#REF!</definedName>
    <definedName name="_xlnm.Print_Area" localSheetId="6">'INPUT Guide'!$A$1:$N$347</definedName>
    <definedName name="_xlnm.Print_Area" localSheetId="10">'LH Pos Descriptions "book"'!$A$1:$C$683</definedName>
    <definedName name="_xlnm.Print_Area" localSheetId="9">'PC Pos Descriptions "book"'!$A$149:$C$195</definedName>
    <definedName name="_xlnm.Print_Area" localSheetId="7">'PC Pos Descriptions "download"'!$A$1:$E$47</definedName>
    <definedName name="_xlnm.Print_Area" localSheetId="12">'Survey Obligations'!$A$1:$B$42</definedName>
    <definedName name="STATE">[5]REFERENCE!$H$2:$H$52</definedName>
    <definedName name="survey" localSheetId="1">#REF!</definedName>
    <definedName name="survey">#REF!</definedName>
  </definedNames>
  <calcPr calcId="144525"/>
</workbook>
</file>

<file path=xl/calcChain.xml><?xml version="1.0" encoding="utf-8"?>
<calcChain xmlns="http://schemas.openxmlformats.org/spreadsheetml/2006/main">
  <c r="AX20" i="1" l="1"/>
  <c r="N20" i="1"/>
  <c r="L20" i="1"/>
  <c r="J365" i="3"/>
  <c r="H344" i="3"/>
  <c r="H341" i="3"/>
  <c r="H337" i="3"/>
  <c r="H332" i="3"/>
  <c r="H329" i="3"/>
  <c r="H326" i="3"/>
  <c r="H323" i="3"/>
  <c r="H311" i="3"/>
  <c r="H309" i="3"/>
  <c r="H275" i="3"/>
  <c r="H272" i="3"/>
  <c r="H267" i="3"/>
  <c r="H262" i="3"/>
  <c r="H255" i="3"/>
  <c r="H250" i="3"/>
  <c r="H238" i="3"/>
  <c r="H271" i="3"/>
  <c r="H266" i="3"/>
  <c r="H261" i="3"/>
  <c r="H254" i="3"/>
  <c r="H249" i="3"/>
  <c r="H237" i="3"/>
  <c r="H270" i="3"/>
  <c r="H265" i="3"/>
  <c r="H260" i="3"/>
  <c r="H253" i="3"/>
  <c r="H248" i="3"/>
  <c r="H236" i="3"/>
  <c r="H231" i="3"/>
  <c r="H230" i="3"/>
  <c r="H229" i="3"/>
  <c r="H225" i="3"/>
  <c r="H226" i="3"/>
  <c r="H224" i="3"/>
  <c r="BW17" i="15" l="1"/>
  <c r="BV17" i="15"/>
  <c r="BU17" i="15"/>
  <c r="BT17" i="15"/>
  <c r="BS17" i="15"/>
  <c r="BR17" i="15"/>
  <c r="BQ17" i="15"/>
  <c r="BP17" i="15"/>
  <c r="BO17" i="15"/>
  <c r="BN17" i="15"/>
  <c r="BM17" i="15"/>
  <c r="BL17" i="15"/>
  <c r="BK17" i="15"/>
  <c r="BJ17" i="15"/>
  <c r="BI17" i="15"/>
  <c r="BH17" i="15"/>
  <c r="BG17" i="15"/>
  <c r="BF17" i="15"/>
  <c r="BE17" i="15"/>
  <c r="BD17"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E147" i="3"/>
  <c r="T17" i="15"/>
  <c r="S17" i="15"/>
  <c r="R17" i="15"/>
  <c r="Q17" i="15"/>
  <c r="P17" i="15"/>
  <c r="O17" i="15"/>
  <c r="N17" i="15"/>
  <c r="M17" i="15"/>
  <c r="L17" i="15"/>
  <c r="E10" i="3" l="1"/>
  <c r="K20" i="1"/>
  <c r="J20" i="1"/>
  <c r="I20" i="1"/>
  <c r="H20" i="1"/>
  <c r="G20" i="1"/>
  <c r="F20" i="1"/>
  <c r="E20" i="1"/>
  <c r="D20" i="1"/>
  <c r="C20" i="1"/>
  <c r="B20" i="1"/>
  <c r="A20" i="1"/>
  <c r="BH20" i="1"/>
  <c r="BG20" i="1"/>
  <c r="BF20" i="1"/>
  <c r="BE20" i="1"/>
  <c r="BD20" i="1"/>
  <c r="BC20" i="1"/>
  <c r="BB20" i="1"/>
  <c r="BA20" i="1"/>
  <c r="AZ20" i="1"/>
  <c r="AY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M20" i="1"/>
  <c r="E365" i="3"/>
  <c r="E344" i="3"/>
  <c r="E341" i="3"/>
  <c r="E337" i="3"/>
  <c r="E332" i="3"/>
  <c r="E329" i="3"/>
  <c r="E326" i="3"/>
  <c r="E323" i="3"/>
  <c r="E311" i="3"/>
  <c r="E309" i="3"/>
  <c r="E275" i="3"/>
  <c r="E272" i="3"/>
  <c r="E267" i="3"/>
  <c r="E262" i="3"/>
  <c r="E255" i="3"/>
  <c r="E250" i="3"/>
  <c r="E238" i="3"/>
  <c r="E231" i="3"/>
  <c r="E271" i="3"/>
  <c r="E266" i="3"/>
  <c r="E261" i="3"/>
  <c r="E254" i="3"/>
  <c r="E249" i="3"/>
  <c r="E237" i="3"/>
  <c r="E270" i="3"/>
  <c r="E265" i="3"/>
  <c r="E260" i="3"/>
  <c r="E253" i="3"/>
  <c r="E248" i="3"/>
  <c r="E236" i="3"/>
  <c r="E229" i="3"/>
  <c r="E226" i="3"/>
  <c r="E225" i="3"/>
  <c r="E224" i="3"/>
  <c r="E162" i="3"/>
  <c r="E158" i="3"/>
  <c r="E154" i="3"/>
  <c r="E151" i="3"/>
  <c r="E142" i="3"/>
  <c r="E136" i="3"/>
  <c r="E134" i="3"/>
  <c r="E132" i="3"/>
  <c r="E130" i="3"/>
  <c r="E119" i="3"/>
  <c r="E116" i="3"/>
  <c r="E113" i="3"/>
  <c r="E111" i="3"/>
  <c r="E106" i="3"/>
  <c r="E92" i="3"/>
  <c r="E90" i="3"/>
  <c r="E28" i="3"/>
  <c r="E31" i="3"/>
  <c r="E64" i="3"/>
  <c r="E23" i="3"/>
  <c r="E20" i="3"/>
  <c r="E17" i="3"/>
  <c r="E14" i="3"/>
  <c r="BT20" i="1" l="1"/>
  <c r="BS20" i="1"/>
  <c r="BR20" i="1"/>
  <c r="BQ20" i="1"/>
  <c r="BP20" i="1"/>
  <c r="BO20" i="1"/>
  <c r="BN20" i="1"/>
  <c r="BM20" i="1"/>
  <c r="BL20" i="1"/>
  <c r="BK20" i="1"/>
  <c r="BJ20" i="1"/>
  <c r="BI20" i="1"/>
  <c r="E230" i="3"/>
  <c r="K17" i="15" l="1"/>
  <c r="J17" i="15"/>
  <c r="I17" i="15"/>
  <c r="H17" i="15"/>
  <c r="G17" i="15"/>
  <c r="F17" i="15"/>
  <c r="E17" i="15"/>
  <c r="D17" i="15"/>
  <c r="C17" i="15"/>
  <c r="B17" i="15"/>
  <c r="A17" i="15"/>
</calcChain>
</file>

<file path=xl/sharedStrings.xml><?xml version="1.0" encoding="utf-8"?>
<sst xmlns="http://schemas.openxmlformats.org/spreadsheetml/2006/main" count="2190" uniqueCount="1082">
  <si>
    <t>Management Positions Only</t>
  </si>
  <si>
    <t>Exams</t>
  </si>
  <si>
    <t>DMAC e-Learning Module</t>
  </si>
  <si>
    <t>Exam 9 (4-hour)</t>
  </si>
  <si>
    <t>Exam 8 (4-hour)</t>
  </si>
  <si>
    <t>Exam 7 (4-hour)</t>
  </si>
  <si>
    <t>Exam 6</t>
  </si>
  <si>
    <t>Exam 5</t>
  </si>
  <si>
    <t>Online Course 2</t>
  </si>
  <si>
    <t>FAP-Final e-Learning Course</t>
  </si>
  <si>
    <t>Online Course 1</t>
  </si>
  <si>
    <t>FAP-Interim e-Learning Course</t>
  </si>
  <si>
    <t>Exam S (4-hour)</t>
  </si>
  <si>
    <t>Exam 4 (3.5-hour)</t>
  </si>
  <si>
    <t>Exam C (3.5-hour)</t>
  </si>
  <si>
    <t>Exam MLC (4-hour)</t>
  </si>
  <si>
    <t>Exam MFE (3-hour)</t>
  </si>
  <si>
    <t>Exam 3 F (3-hour)</t>
  </si>
  <si>
    <t>Exam FM (3-hour)</t>
  </si>
  <si>
    <t>Exam 2 (3-hour)</t>
  </si>
  <si>
    <t>Exam P (3-hour)</t>
  </si>
  <si>
    <t>Exam 1 (3-hour)</t>
  </si>
  <si>
    <t xml:space="preserve">Life/Health Credentialing
</t>
  </si>
  <si>
    <t xml:space="preserve">Property/Casualty Credentialing
</t>
  </si>
  <si>
    <t xml:space="preserve">If the incumbent manages others, indicate the number of direct reports.
Complete for Actuarial positions 400 level and above.
  </t>
  </si>
  <si>
    <t>Indicate the year in which the incumbent received fellowship (FCAS or FSA).</t>
  </si>
  <si>
    <t>Year of Fellowship (fellow only)</t>
  </si>
  <si>
    <t>FLSA Status</t>
  </si>
  <si>
    <t>Term of Grant</t>
  </si>
  <si>
    <t xml:space="preserve"> </t>
  </si>
  <si>
    <t>For cash plans only, report total target value that would be awarded at the end of the performance period upon achievement of goals (performance-based), or upon the end of the vesting period (service-contingent)</t>
  </si>
  <si>
    <t>Total Target Value</t>
  </si>
  <si>
    <t>Shares/Units Granted</t>
  </si>
  <si>
    <t>Enter the number of options, shares, or units granted to this incumbent in the latest grant cycle.   Report for all LTI plan types, except cash plans.   The number of shares should reflect the award level when target performance is met (or sometimes "maximum performance" if that is the way the plan is structured ), or, for service-contingent plans, when the vesting criteria have been fulfilled.</t>
  </si>
  <si>
    <t>Number of Options</t>
  </si>
  <si>
    <t xml:space="preserve">Indicate the month, day and year  (mm/dd/yyyy) of the most recent award grant for the LTI plan type you are reporting.  Report for all LTI plan types. </t>
  </si>
  <si>
    <t>Date of Grant (mm/dd/yyyy)</t>
  </si>
  <si>
    <t>LTI Plan 9: Long-term Cash</t>
  </si>
  <si>
    <t>LTI Plan 8: Performance Shares</t>
  </si>
  <si>
    <t>LTI Plan 7: Performance Units (Cash)</t>
  </si>
  <si>
    <t>LTI Plan 6: Restricted Stock/RSUs</t>
  </si>
  <si>
    <t>LTI Plan 4: Phantom Stock
(Full Value)</t>
  </si>
  <si>
    <t>LTI Plan 4: Phantom Stock
(Appreciation)</t>
  </si>
  <si>
    <t>LTI Plan 3: Share Appreciation Rights</t>
  </si>
  <si>
    <t>LTI Plan 2: Incentive Stock Options</t>
  </si>
  <si>
    <t>LTI Plan 1: Stock Options</t>
  </si>
  <si>
    <t>9 = Long-term Cash</t>
  </si>
  <si>
    <t>8 = Performance Shares</t>
  </si>
  <si>
    <t>7 = Performance Units</t>
  </si>
  <si>
    <t>6 = Restricted Stock/RSUs</t>
  </si>
  <si>
    <t>5 = Phantom Stock/Full Value</t>
  </si>
  <si>
    <t>4 = Phantom Stock/Appreciation Only</t>
  </si>
  <si>
    <t>3 = Stock Appreciation Rights (SARs)</t>
  </si>
  <si>
    <t>2 = Incentive Stock Options (ISOs)</t>
  </si>
  <si>
    <t xml:space="preserve">1 = Stock Options </t>
  </si>
  <si>
    <t>Types of LTI Plans</t>
  </si>
  <si>
    <t>Long-term Incentive Eligibility</t>
  </si>
  <si>
    <t>(Maximum %)</t>
  </si>
  <si>
    <t xml:space="preserve">Enter the maximum STI/bonus award, as a percent of salary, based on the plan design.  This represents the maximum payout under the best performance scenario.  Not all incentive plans have stated maximums. </t>
  </si>
  <si>
    <t>Short-term Incentive</t>
  </si>
  <si>
    <t>(Target %)</t>
  </si>
  <si>
    <t xml:space="preserve">Enter the target (sometimes called "par") STI/bonus award, as a percent of salary, based on expected company performance. This represents the plan payout if all or most of the performance goals outlined in the plan are met.    Not all incentive plans have stated targets.  </t>
  </si>
  <si>
    <t>(Threshold %)</t>
  </si>
  <si>
    <t xml:space="preserve">Report the salary range maximum if a formal salary range has been established for this position. </t>
  </si>
  <si>
    <t>Maximum of Salary Range</t>
  </si>
  <si>
    <t xml:space="preserve">Report the salary range minimum if a formal salary range has been established for this position. </t>
  </si>
  <si>
    <t>Minimum of Salary Range</t>
  </si>
  <si>
    <t>(actual)</t>
  </si>
  <si>
    <t>Short-term Incentive Bonus Received</t>
  </si>
  <si>
    <t>Base Salary</t>
  </si>
  <si>
    <t xml:space="preserve">If the incumbent works a regular part-time schedule, indicate what percentage of the workweek their schedule represents, e.g., a 3-day workweek = 60%. </t>
  </si>
  <si>
    <t>Part-time Schedule %</t>
  </si>
  <si>
    <t>Indicate if the incumbent works a regular part-time schedule.</t>
  </si>
  <si>
    <t>Part-time Employee?</t>
  </si>
  <si>
    <t xml:space="preserve">9   = Other </t>
  </si>
  <si>
    <t>Straight-line Reporting to an Actuarial Position</t>
  </si>
  <si>
    <t>Straight-line Reporting to a Non-Actuarial Position</t>
  </si>
  <si>
    <t>Incumbent Reports to (straight-line)</t>
  </si>
  <si>
    <t xml:space="preserve">Level in the Organization that the </t>
  </si>
  <si>
    <t>O = Other</t>
  </si>
  <si>
    <t>P = Pension</t>
  </si>
  <si>
    <t>GHMC - Group Health - Managed Care</t>
  </si>
  <si>
    <t>SP = Specialty</t>
  </si>
  <si>
    <t>GHI = Group Health - Indemnity</t>
  </si>
  <si>
    <t>RE = Reinsurance</t>
  </si>
  <si>
    <t>LTC = Long-term Care</t>
  </si>
  <si>
    <t>WC = Workers Compensation</t>
  </si>
  <si>
    <t>DA = Disability &amp; Accident</t>
  </si>
  <si>
    <t>PLP = Personal Lines - Property</t>
  </si>
  <si>
    <t>PLA = Personal Lines - Auto</t>
  </si>
  <si>
    <t>LA = Life &amp;/or Annuities</t>
  </si>
  <si>
    <t>CL = Commercial Lines</t>
  </si>
  <si>
    <t>Life/Health Lines of Business</t>
  </si>
  <si>
    <t>Property/Casualty Lines of Business</t>
  </si>
  <si>
    <t>Line of Business (LOB)</t>
  </si>
  <si>
    <t>Work Location</t>
  </si>
  <si>
    <t xml:space="preserve">If the position to which the incumbent's reports is a matched position in this survey, input the manager's or supervisor's survey position code.  </t>
  </si>
  <si>
    <t xml:space="preserve">Indicate the title of the incumbent's position.  If the incumbent is in a position code 300 level or above, indicate the executive &amp; functional title of the incumbent's position, e.g., "VP/Pricing Actuary".
</t>
  </si>
  <si>
    <t>Enter the position code that represents the incumbent match.  Refer to the position descriptions in workbook tabs for Property/Casualty or Life/Health positions.</t>
  </si>
  <si>
    <t>Matched Survey Position Code</t>
  </si>
  <si>
    <t xml:space="preserve">Identify your internal salary grade or band.  This will allow us to better understand your organizational structure for leveling purposes. </t>
  </si>
  <si>
    <t>Your Company's Salary Grade or Band</t>
  </si>
  <si>
    <t>This optional input field is for your own internal use, to track your company's internal job code for the employee to aid in matching to the survey position codes.  We do not use this column and it may be left blank.</t>
  </si>
  <si>
    <t>Your Company's Internal Position Code</t>
  </si>
  <si>
    <t xml:space="preserve">       the authority in actuarial pay</t>
  </si>
  <si>
    <t>6)</t>
  </si>
  <si>
    <t>5)</t>
  </si>
  <si>
    <t>Students</t>
  </si>
  <si>
    <t>Fellows</t>
  </si>
  <si>
    <t>Company</t>
  </si>
  <si>
    <t>Total Increase %</t>
  </si>
  <si>
    <t>Promotion Increase %</t>
  </si>
  <si>
    <t>Merit Increase %</t>
  </si>
  <si>
    <t>Structure Movement</t>
  </si>
  <si>
    <t>Salary Increase Budget</t>
  </si>
  <si>
    <t>What is your latest planned Salary Increase Budget &amp; Structure Movement?</t>
  </si>
  <si>
    <t>4)</t>
  </si>
  <si>
    <t>Report in this format:  $20.00   Convert weekly to hourly (1 week = 37.5 hours)</t>
  </si>
  <si>
    <t>3 Exams</t>
  </si>
  <si>
    <t>2 Exams</t>
  </si>
  <si>
    <t>1 Exam</t>
  </si>
  <si>
    <t>0 Exams</t>
  </si>
  <si>
    <t>Senior Year</t>
  </si>
  <si>
    <t>Junior Year</t>
  </si>
  <si>
    <t>Sophomore Year</t>
  </si>
  <si>
    <t>Freshman Year</t>
  </si>
  <si>
    <t>3)</t>
  </si>
  <si>
    <t>$$$</t>
  </si>
  <si>
    <t>Bonus</t>
  </si>
  <si>
    <t>No</t>
  </si>
  <si>
    <t>Yes</t>
  </si>
  <si>
    <t>2)</t>
  </si>
  <si>
    <t>%</t>
  </si>
  <si>
    <t>Base Pay</t>
  </si>
  <si>
    <t>Senior Predictive Modeler</t>
  </si>
  <si>
    <t>Top Technical Expert - Predictive Modeling</t>
  </si>
  <si>
    <t>Predictive Modeler</t>
  </si>
  <si>
    <t>Associate Predictive Modeler</t>
  </si>
  <si>
    <t>Developing Predictive Modeler</t>
  </si>
  <si>
    <t xml:space="preserve">Indicate the title of the incumbent's supervisor or manager.  We are looking for "straight-line" reporting, i.e., to a manager in the department in which the incumbent works, not functional reporting, as in a "dotted-line" reporting relationship to a corporate function.  If the manager position is position code 300 level or above, indicate the executive &amp; functional title of the position, e.g., "VP/Pricing Actuary".
</t>
  </si>
  <si>
    <t xml:space="preserve">Describe the vesting schedule that is required for the plan's value to become fully realizable, without restrictions,  such as: "33% each year for 3 years", "20% for 5 years", or 2-year cliff, etc. </t>
  </si>
  <si>
    <t>4 Exams</t>
  </si>
  <si>
    <t>5 Exams</t>
  </si>
  <si>
    <t xml:space="preserve">If "Yes", complete the following tables: </t>
  </si>
  <si>
    <t>Do you offer higher rates for a Masters Degree?</t>
  </si>
  <si>
    <t xml:space="preserve">Report in this format:  $50,000, not $55K or $50.0. </t>
  </si>
  <si>
    <t>Input Guide: Property/Casualty &amp; Life/Health</t>
  </si>
  <si>
    <t>Voya Financial</t>
  </si>
  <si>
    <t>Workers' Compensation Rating &amp; Inspection Bureau of Massachusetts</t>
  </si>
  <si>
    <t>United Services Automobile Association (USAA)</t>
  </si>
  <si>
    <t>The Warranty Group</t>
  </si>
  <si>
    <t>UNUM Group</t>
  </si>
  <si>
    <t xml:space="preserve">PMA Companies </t>
  </si>
  <si>
    <t>Nationwide Insurance</t>
  </si>
  <si>
    <t>Penn National Insurance</t>
  </si>
  <si>
    <t xml:space="preserve">Liberty Mutual Insurance </t>
  </si>
  <si>
    <t>One Beacon Insurance</t>
  </si>
  <si>
    <t xml:space="preserve">HealthNow New York, Inc. </t>
  </si>
  <si>
    <t>The Main Street America Group</t>
  </si>
  <si>
    <t xml:space="preserve">FBL Financial Group, Inc. </t>
  </si>
  <si>
    <t>Farmers Insurance</t>
  </si>
  <si>
    <t xml:space="preserve">Erie Insurance </t>
  </si>
  <si>
    <t>Cuna Mutual Group</t>
  </si>
  <si>
    <t>COUNTRY Financial</t>
  </si>
  <si>
    <t>C N A Insurance</t>
  </si>
  <si>
    <t>California Casualty Management Company</t>
  </si>
  <si>
    <t>Arkansas Blue Cross Blue Shield</t>
  </si>
  <si>
    <t>Argo Group</t>
  </si>
  <si>
    <t>AMICA</t>
  </si>
  <si>
    <t>American Fidelity Assurance Company</t>
  </si>
  <si>
    <t>AIPSO</t>
  </si>
  <si>
    <t>American Family Insurance</t>
  </si>
  <si>
    <t>Acuity</t>
  </si>
  <si>
    <t>Allstate Insurance Company</t>
  </si>
  <si>
    <t>Zurich North America</t>
  </si>
  <si>
    <t>Transamerica</t>
  </si>
  <si>
    <t>Westfield Group</t>
  </si>
  <si>
    <t>Thrivent Financial for Lutherans</t>
  </si>
  <si>
    <t>Swiss Re</t>
  </si>
  <si>
    <t xml:space="preserve">Selective Insurance </t>
  </si>
  <si>
    <t>QBE North America</t>
  </si>
  <si>
    <t>State Farm Insurance Companies</t>
  </si>
  <si>
    <t>NCCI Holdings, Inc.</t>
  </si>
  <si>
    <t>Securian Financial Group</t>
  </si>
  <si>
    <t>Munich Reinsurance America, Inc.</t>
  </si>
  <si>
    <t>MetLife</t>
  </si>
  <si>
    <t>Mutual of Omaha</t>
  </si>
  <si>
    <t>Independence Blue Cross</t>
  </si>
  <si>
    <t>MAPFRE Insurance</t>
  </si>
  <si>
    <t xml:space="preserve">The Hartford Financial Services, Inc. </t>
  </si>
  <si>
    <t>Great American Insurance</t>
  </si>
  <si>
    <t xml:space="preserve">Guardian Life </t>
  </si>
  <si>
    <t>Employers Mutual Casualty Company</t>
  </si>
  <si>
    <t>Great American Financial Resources</t>
  </si>
  <si>
    <t>CSAA Insurance Group</t>
  </si>
  <si>
    <t>Genworth Financial</t>
  </si>
  <si>
    <t>Automobile Club of Southern California</t>
  </si>
  <si>
    <t>Blue Shield of California</t>
  </si>
  <si>
    <t>The Auto Club Group</t>
  </si>
  <si>
    <t>WellCare Health Plans</t>
  </si>
  <si>
    <t>UnitedHealth Group</t>
  </si>
  <si>
    <t>TIAA-CREF</t>
  </si>
  <si>
    <t>The Travelers Companies, Inc.</t>
  </si>
  <si>
    <t xml:space="preserve">Prudential </t>
  </si>
  <si>
    <t xml:space="preserve">Northwestern Mutual </t>
  </si>
  <si>
    <t xml:space="preserve">State Farm Insurance Companies </t>
  </si>
  <si>
    <t>New York Life Insurance Company</t>
  </si>
  <si>
    <t>Massachusetts Mutual Life Insurance Company</t>
  </si>
  <si>
    <t>The Hartford Financial Services, Inc.</t>
  </si>
  <si>
    <t>GEICO</t>
  </si>
  <si>
    <t>Kaiser Permanente</t>
  </si>
  <si>
    <t>Jackson National Life Insurance Company</t>
  </si>
  <si>
    <t>Humana, Inc.</t>
  </si>
  <si>
    <t>The Chubb Corporation</t>
  </si>
  <si>
    <t>CIGNA Corporation</t>
  </si>
  <si>
    <t>AXA US</t>
  </si>
  <si>
    <t>Anthem</t>
  </si>
  <si>
    <t>Premium Group 1:  More than $12 Billion</t>
  </si>
  <si>
    <t>Premium Group 1:  More than $5 Billion</t>
  </si>
  <si>
    <t xml:space="preserve">Under direct supervision, provides technical and quantitative support to develop, test, validate, and maintain, predictive models that contribute to a business, product, or service.  This position is building its knowledge of the insurance business and company operations, and the practical implications of various statistical research outcomes and metrics on business decisions.  Responsible for statistical analyses, actuarial and/or research methods, as well as drawing inferences, developing reports, and presenting analysis and recommendations to appropriate audiences on low to moderately complex assignments.  Participates in a limited number of different projects simultaneously, and/or may also be responsible for routine research projects.  The typical candidate for this position is a new college graduate or M.S. candidate in a highly technical/quantitative discipline, such as Statistics, Mathematics, Economics, Operations Research, Computer Science, etc., who brings limited experience, other than internships.  Typically reports to the Manager or Director of the unit.   </t>
  </si>
  <si>
    <t>Predictive Modeling/Data Analytics</t>
  </si>
  <si>
    <t xml:space="preserve">This position provides technical and quantitative support to build, test, validate and maintain predictive models that contribute to a business, product, or service.  Conducts requisite analyses, using a variety of more advanced statistical analyses, including data mining and actuarial research techniques.   The position continues to gain business experience and deepen its knowledge of one or more lines or product specializations.  Draws business inferences of research and articulates findings for target audiences.  Presents analysis and recommends actions to executives and management that contribute directly to new pricing and financial model enhancement.  May coordinate/contribute to a number of different projects of some complexity/scale simultaneously, and/or directly manage smaller or more routine research project teams.    Preferably an advanced degree ( M.S., PH.D.) in a highly technical/quantitative discipline, such as Statistics, Mathematics, Operations Research, Economics or Computer Science, with 1 - 3 years of insurance-related predictive modeling experience.   Typically reports to the Manager/Director of the unit. </t>
  </si>
  <si>
    <t xml:space="preserve">This position leverages its advanced knowledge of predictive modeling analytics to develop, test and validate models for various functions within the company.  Contributes to more innovative approaches to financial models as it builds knowledge of the business context in which it operates.   Demonstrates advanced statistical analysis, data mining and actuarial research techniques, while broadening knowledge of the business and deepening its area(s) of expertise.   Understands and analyzes complex insurance risk factors and articulates, to various units within the company at the appropriate level, the business inferences from complex mathematical and computational concepts which have a potentially sizeable dollar impact on pricing, marketing, finance, and risk management.  In a team leadership role, may increasingly review the work of others, providing direction and insight on research solutions to problems presented.   May manage one or more advanced research projects simultaneously.  Preferably an advanced degree ( M.S., PH.D.) in a highly technical/quantitative discipline, such as Statistics, Mathematics, Economics, Engineering, or Computer Science, with 3 - 5 years of insurance predictive modeling experience.   Typically reports to the Manager/Director of the unit. </t>
  </si>
  <si>
    <t xml:space="preserve">This position combines advanced and creative technical knowledge with sound business acumen and judgment, based on solid experience with a range of business decisions to maximum profit and growth in a highly competitive marketplace.  Demonstrates advanced statistical analysis skill, data mining, actuarial and/or research techniques, combined with broader awareness of the business, general enterprise analytics, and the research community, to function in a collaborative and consultancy role.  Leads discussions with executives and management regarding the interpretation of research and its business inferences.  Research undertaken has a potentially sizable dollar impact on pricing, marketing, finance, and risk management.  May direct multiple complex research projects simultaneously as well as aspects of large and complex initiatives.     Preferably an advanced degree ( M.S., PH.D.) in a highly technical/quantitative discipline, such as Statistics, Mathematics, Operations Research, Economics, Engineering, or Computer Science, with 5 - 8 years of predictive modeling experience.   Typically reports to the Manager/Director of the unit. </t>
  </si>
  <si>
    <t>This position leverages expert knowledge of the predictive analytics field by executing changes to core business processes to maximize profitability and growth.  Provides advanced quantitative and highly specific/relevant business knowledge to drive research for business priorities in a synergistic fashion.  Recognized as the company/industry expert in given field, provides technical guidance/leadership to individuals and teams on statistical, operational, or technical problems.  May sponsor complex projects, based on ability to translate high-level business needs and key initiatives into appropriate problem scenarios for research, as well as plan and manage staff directly on large complex projects.  May function as an Individual Contributor to ensure the most robust statistical techniques are being evaluated and utilized to construct innovative models for the company.  Incumbents are likely to have a PH.D. with 8 + years of predictive modeling experience and a proven track record of core change using modeling.  Typically reports to the Head of Predictive Modeling, Head of Product Ops/Mgt or Head Actuary.</t>
  </si>
  <si>
    <t>As the Head of Predictive Modeling for a Major Product Group, or Segment, such as Commercial Lines, this position manages predictive modeling projects over a range of business lines to identify problem scenarios and devise analytic solutions that contribute to market share growth/profitability.  Oversees/develops a high level team of Predictive Modelers and/or Managers to develop, test, validate, and maintain robust predictive models for developing new products and services, customer segments, and competitive pricing strategies.   Consults on innovative risk strategies using proprietary systems/data sources to achieve extensive business goals and objectives.  Works with teams to implement protocols for the efficient capture/maintenance of data from numerous sources to maintain high data quality standards.  Presents complex modeling to decision-makers that maximizes knowledge transfer and bottom-line impact of modeling results.  Requires a solid understanding of product management/operations, current industry/regulatory environment, economic modeling, and management principles.  Preferably a Masters Degree or PH.D. with 10 yrs of predictive modeling/management experience.  May report to the SBU Head, Head of Product Mgt/Ops, or Head Actuary.</t>
  </si>
  <si>
    <t>Top Executive - Predictive Modeling</t>
  </si>
  <si>
    <t xml:space="preserve">Generally, the first step in the career path, this position is learning the basics of insurance company financials, premiums, loss reserves, and expenses, as well as the company's data systems.  Emphasis is on the less complex/detailed mandated calls from the different state departments of insurance.  The incumbent works under direct supervision.  Typically, a college degree in Business, Finance and/or Mathematics and up to 2 years work experience within the insurance industry.  May be non-exempt for an initial 6 - 12 month period. </t>
  </si>
  <si>
    <t>Entry Analyst Trainee - Statistical Reporting</t>
  </si>
  <si>
    <t>Statistical Reporting to State Insurance Depts.</t>
  </si>
  <si>
    <t>At this level, the job includes more complex calls from the different state departments of insurance, demands more independent work, and requires judgment as well as a broader knowledge of the insurance industry and related regulations.  Guidance is available if needed but successful performance requires that more detailed calls are handled independently.  Typically, a college degree typically in Business, Finance and/or Mathematics with  3 - 5 years work experience within the insurance industry.</t>
  </si>
  <si>
    <t>Analyst - Statistical Reporting</t>
  </si>
  <si>
    <t>At this level, the job includes the most complex and difficult calls from the different state departments of insurance and requires independent judgment in all facets of work performed.  This job requires interpreting new data calls, converting legal requirements into business operations and systems, and may require specialized technical understanding of the company’s financial systems.  This job includes premium, losses and expenses for all lines of business.  At the senior level, this job provides guidance on complex issues and coaches less experienced staff.  Typically, a degree in Business, Finance and/or Mathematics with  5 - 7 plus years work experience within the insurance industry.</t>
  </si>
  <si>
    <t>Senior Analyst - Statistical Reporting</t>
  </si>
  <si>
    <t>Manages a staff of professional statistical reporting and support personnel responsible for generating/analyzing data and providing documentation required by state insurance departments.  Interprets complex data and regulatory requirements into business operations and systems.  Requires specialized technical understanding of the company’s financial systems, premiums, losses, and expenses for all lines of business.   Typically, a degree in Business, Finance and/or Mathematics, and/or equivalent work experience, including a minimum of  7 years of broad-based experience in regulatory compliance, data management disciplines, and business functions and information systems.</t>
  </si>
  <si>
    <t>Manager - Statistical Reporting</t>
  </si>
  <si>
    <t>Fellow with typically 6 to 10 years of actuarial experience, some of which may include experience as an actuarial candidate taking exams.  Work is complex, requiring ingenuity and creativity.  Typically reports to a Managing Actuary.
This position requires a very experienced and knowledgeable actuarial viewpoint in a wide variety of actuarial subjects, and in Company, Industry, and Regulatory practices.  Specialization is in product line financials in the area of a product line's premium rates and pricing structures, profit forecasts, reserve adequacy, and other product line actuarial determinations.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t>
  </si>
  <si>
    <t>Technical Actuary - Product Line</t>
  </si>
  <si>
    <t>Technical Actuary</t>
  </si>
  <si>
    <t>Fellow with typically 6 to 10 years of actuarial experience, some of which may include experience as an actuarial candidate taking exams.  Work is complex, requiring ingenuity and creativity.  Typically reports to a Managing Actuary.
This position requires a very experienced and knowledgeable actuarial viewpoint in a wide variety of actuarial subjects, and in Company, Industry, and Regulatory practices.  Specialty is in actuarial science and research, including monitoring developments in actuarial techniques, standards, and assumptions, and the legal and regulatory environment.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t>
  </si>
  <si>
    <t>Technical Actuary - Research/Support</t>
  </si>
  <si>
    <t>Fellow with typically 6 to 10 years of actuarial experience, some of which may include experience as an actuarial candidate taking exams.  Work is complex, requiring ingenuity and creativity.  Typically reports to a Managing Actuary.
This position requires a very experienced and knowledgeable actuarial viewpoint in a wide variety of actuarial subjects, and in Company, Industry, and Regulatory practices. Specialty is in the analysis and interpretation of product line financials, the testing of reserve adequacy, the valuation of liabilities, cash flow analysis, and product investment strategy.  Work is complex and strategic.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t>
  </si>
  <si>
    <t>Technical Actuary - Valuation/Reserving</t>
  </si>
  <si>
    <t>Fellow with typically 6 to 10 years of actuarial experience, some of which may include experience as an actuarial candidate taking exams.  Work is complex, requiring ingenuity and creativity.  Typically reports to a Managing Actuary.
This position requires a very experienced and knowledgeable actuarial viewpoint in a wide variety of actuarial subjects, and in Company, Industry, and Regulatory practices. Specialty is in the determination of rating and pricing structures and premiums, and the origination and evaluation of rate structures for new product ideas, which are complex and strategic.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t>
  </si>
  <si>
    <t>Technical Actuary - Pricing/Product Development</t>
  </si>
  <si>
    <t>This is the highest level of technical actuarial specialization and expertise.  Specialization is in product line financials to determine a product line's premium rates, profit forecasts, reserve adequacy, and other product line evaluations.  Work is highly complex and strategic. May also handle departmental responsibilities, actuarial systems, and budget.  The position regularly advises senior management on actuarial or mathematical techniques in determining appropriate courses of action.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t>
  </si>
  <si>
    <t>Top Technical Actuary - Product Line</t>
  </si>
  <si>
    <t>Top Technical Actuary</t>
  </si>
  <si>
    <t>This is the highest level of technical actuarial specialization and expertise.  Specialty is in actuarial science and research, including monitoring developments in actuarial techniques, standards, and assumptions, and the legal and regulatory environment.  Work is highly complex and strategic. May also handle departmental responsibilities, actuarial systems, and budget.  The position regularly advises senior management on actuarial or mathematical techniques and helps to formulate company policy regarding actuarial standards. May represent the company on industry and professional committees.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t>
  </si>
  <si>
    <t>Top Technical Actuary - Research/Support</t>
  </si>
  <si>
    <t>This is the highest level of technical actuarial specialization and expertise.  Specialty is in the analysis and interpretation of product line financials, the testing of reserve adequacy, the valuation of liabilities, cash flow analysis, and product investment strategy.  Work is highly complex and strategic. The position regularly advises senior management on actuarial or mathematical techniques in determining the appropriate courses of action.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t>
  </si>
  <si>
    <t>Top Technical Actuary - Valuation/Reserving</t>
  </si>
  <si>
    <t>This is the highest level of technical actuarial specialization and expertise.  Specialty is in the determination of pricing structure and premiums, and the origination and evaluation of new product ideas, which are highly specialized, complex, and strategic.  The position regularly advises senior management on actuarial or mathematical techniques in determining the appropriate courses of action.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t>
  </si>
  <si>
    <t>Top Technical Actuary - Pricing/Product Development</t>
  </si>
  <si>
    <t xml:space="preserve">This position typically reports to a Manager, Actuarial Statistical Support or Supervisor or Team Leader in an Actuarial or Data Management/Information Services Department.  One to three years of experience.  This position could be non-exempt during an initial training period. 
Position provides administrative and technical support to actuarial staff by preparing and analyzing statistical information to be used in actuarial computations.  Coordinates actuarial research, performs systems updates, maintains financial forecasts, regulatory filings, and ad hoc requests.  Possesses basic knowledge of insurance products, accounting principles, databases, and programming.  </t>
  </si>
  <si>
    <t>Analyst Trainee - Actuarial Statistical Support</t>
  </si>
  <si>
    <t>Actuarial Statistical Support</t>
  </si>
  <si>
    <t>This position typically reports to a Manager, Actuarial Statistical Support, or a Manager in an Actuarial or Data Management/Information Services Department.  Three to five years of experience.
The incumbent typically is not pursuing an actuarial designation, but may have one or two exams.  The position provides strong quantitative support in product development, financial analysis, management reporting, and other actuarial research, applying advanced statistical concepts and computer tools.  Adept in computer technology, programming languages, software tools, and modeling. Extracts and integrates data from various databases to analyze and develop reports and spreadsheets.</t>
  </si>
  <si>
    <t>Analyst - Actuarial Statistical Support</t>
  </si>
  <si>
    <t>This position typically reports to a Manager, Actuarial Statistical Support, or Manager in an Actuarial or Data Management/Information Services Department.  Five plus years of experience.  
This position is typically not an Actuary, nor pursuing an actuarial designation, but may have some exams.  It is defined by the highest level of technical actuarial support, requiring broad-based knowledge of actuarial functions, statistical methods of analysis, company actuarial systems and databases, and their integration, as well as technical facility with leading computer tools and technology.  Develops methodologies, assumptions, qualifications, and computer programs, using a variety of programming languages and software to capture data for complex actuarial analyses.  Facility in college level math, with an experience quantitative and business background.</t>
  </si>
  <si>
    <t>Senior Analyst - Actuarial Statistical Support</t>
  </si>
  <si>
    <t>This position is typically not an Actuary, nor pursuing actuarial designation, but an incumbent may have passed some actuarial exams.  The position typically reports to a Top Executive in an Actuarial or Data Management/Information Services Department.  Ten plus years of experience.
This position manages research required to identify and solve actuarial problems in company operations. Very high level of experience in statistical methodologies and computer modeling to provide direction and oversight to the production and analyses of complex actuarial statistical data. The position requires a broad-based actuarial, business, and computer technology viewpoint acquired through 8 or more years of experience.
Manages a staff of professional actuarial statistical support personnel responsible for generating and analyzing complex data used in actuarial computation and documentation, needed for pricing, product development, forecasting, reserve testing, regulatory filings, and other actuarial purposes.  Ensures that actuarial systems and databases conform to and utilize actuarial setting methodologies that produce efficient, consistent, and integrated data. Responsibilities have a very significant financial impact.</t>
  </si>
  <si>
    <t>Manager - Actuarial Statistical Support</t>
  </si>
  <si>
    <t>Typically, 1 - 3 years of experience.  Quantitative background in general catastrophe model(s), combined with some actuarial product line support.  Typically, reports to Catastrophe Risk Manager, Project Leader Actuarial Department Manager.
Supports the management of insurance product lines subject to catastrophe perils by producing catastrophe model results for portfolio risk analysis used in ratemaking, reinsurance pricing, exposure management, and catastrophe response.  The main responsibilities include preparing catastrophe model exposure data and quantifying natural catastrophe risk based on commercial catastrophe modeling software such as RMS, AIR, EQE and/or proprietary models developed or tailored in-house.  In-depth knowledge of a last one catastrophe modeling software and catastrophe modeling concepts.</t>
  </si>
  <si>
    <t>Catastrophe Risk Management</t>
  </si>
  <si>
    <t>Typically, 3 - 5 years of experience.  Strong quantitative background in general catastrophe risk modeling techniques and peril-specific methodologies, combined with actuarial product line support.  Degree in Math, Computer Science, Risk Management, Actuarial Science, or Finance.  Typically, reports to Catastrophe Risk Manager, or Actuarial Department Manager.
Supports the management of insurance product lines subject to catastrophe perils by producing catastrophe model results for portfolio risk analysis used in ratemaking, reinsurance pricing, exposure management, and catastrophe response.  The main responsibilities include preparing catastrophe model exposure data and quantifying natural catastrophe risk based on commercial catastrophe modeling software, such as RMS, AIR, EQE, or proprietary models.  In-depth knowledge of at least one catastrophe modeling software and catastrophe modeling concepts.</t>
  </si>
  <si>
    <t>Analyst - Catastrophe Risk</t>
  </si>
  <si>
    <t>Typically, 5 - 8 years of experience.  Very strong quantitative background with extensive knowledge of multiple commercial catastrophe models, combined with a seasoned business product understanding and outlook.  Undergraduate or graduate degree in Math, Computer Science, Risk Management, Actuarial Science, or Finance. Typically, reports to Catastrophe Risk Manager or Actuarial Department Manager
Supports the management of insurance product lines subject to catastrophe perils by producing catastrophe model results for portfolio risk analysis used in ratemaking, reinsurance pricing, exposure management, and catastrophe response.  The main responsibilities include preparing catastrophe model exposure data and quantifying natural catastrophe risk based on commercial catastrophe modeling software such as RMS, AIR, EQE and/or proprietary models.  Produces and interprets quantitative reports that assess potential financial loss to insurance portfolios due to natural disasters.  May be responsible for database and network administration for the catastrophe system architecture.</t>
  </si>
  <si>
    <t>Senior Analyst - Catastrophe Risk</t>
  </si>
  <si>
    <t>Typically, 10 plus years of experience.  Strong quantitative background in catastrophe risk and actuarial product line management.  Degree in Mathematics, Computer Science, Economics, Risk Management, or Actuarial Science. Typically, reports to Department Head.
Manages a multi-disciplinary team responsible for assisting Product Managers whose product lines are subject to catastrophic perils.  Consults with management and aids in the understanding of catastrophe risks, sensitivity studies, and added analytics based on catastrophe model, such as reinsurance strategy and program review.  Encompasses geographic management of Probable Maximum Losses (PMLs), both gross and net, of reinsurance, product pricing, cost allocation, and optimal growth strategies.</t>
  </si>
  <si>
    <t>Manager - Catastrophe Risk</t>
  </si>
  <si>
    <t>This position is the first step in the Actuarial Candidate Career Path.  Generally, incumbents are hired directly out of college with a B.S. in Applied Mathematics, Statistics, Economics, Computer Science, or other quantitative discipline - without experience other than internships.  They may have passed 1 - 2 exams, but with computer-based testing/self-paced e-learning, some incumbents may have completed the Preliminary Education Component or beyond.  Typically reports to an Actuarial Manager or Team Leader.  Position could be non-exempt during an initial 6 - 12 month period.
The emphasis in this position is on learning various actuarial operations and the insurance business, such as marketing, underwriting and product development.  As the position builds professional experience, it gains skill in using spreadsheets, databases, statistical software, and computer languages to compile and categorize data, document/verify factors used in classifying risk, loss and expense reserving, rate filings, financial statements, premiums, and profitability analysis.   Learns to translate findings into effective communications and recommendations.  Participates in a limited number of actuarial studies simultaneously, and/or may also directly manage smaller or more routine actuarial projects.</t>
  </si>
  <si>
    <t>Level I - Entry Actuarial Candidate</t>
  </si>
  <si>
    <t>Actuarial Candidate</t>
  </si>
  <si>
    <t>Level II - Actuarial Assistant</t>
  </si>
  <si>
    <t>Level III - Senior Actuarial Assistant</t>
  </si>
  <si>
    <t>Level IV - Associate Actuary</t>
  </si>
  <si>
    <t>Fellow with typically 6 to 10 years of actuarial experience, some of which may include experience as an actuarial candidate taking exams.  Work is complex, requiring ingenuity and creativity.  Typically reports to a Managing Actuary.
Supervises a unit of actuarial staff (recent fellows, associates, actuarial candidates and/or support personnel), performing actuarial studies and analyses of statistical data for a variety of purposes.  Oversees staff in analyses that support the determination of reserves, the calculation of premiums and/or design of products/plans for a section or unit of a large subset of a Major Product Group/Line or Business, or Market.  Provides administrative oversight as well as technical guidance.</t>
  </si>
  <si>
    <t>Supervising Actuary</t>
  </si>
  <si>
    <t>Managing Actuary</t>
  </si>
  <si>
    <t>Managing Actuaries - Product Line (LOB) are responsible for the overall management and technical oversight of actuarial staff (fellows, associates, actuarial candidates and/or support personnel) where activities are concerned with both rate-making and reserving activities for a subset or segment of a Major Product Group, Line of Business, or Market.  They provide counsel to the Top Actuarial Executive within the Product Group/Line of Business, or Market Segment, and to Product Management/Underwriting, and Financial Management on actuarial assumptions, techniques and forecasts. Generally, they report to a Top Actuarial or Financial Executive of the Major Product Group, Line of Business, or Market, or to an Actuarial or Financial Executive in a Corporate Actuarial Department.
Product development includes origination and evaluation of new product ideas, and pricing/maintenance of existing products with a focus on profitability and growth of the product line.  Valuation/reserving includes analyzing claims and loss experience to test reserve adequacy and strengthen product line financials. Also includes cash flow analysis, income projections, tax planning, strategic assessment and may include administrative responsibilities such as marketing support, systems, human resources and departmental budget.</t>
  </si>
  <si>
    <t>Managing Actuary - Product Line</t>
  </si>
  <si>
    <t>Managing Actuaries - Research/Support are responsible for the overall management and technical oversight of actuarial staff (fellows, associates, actuarial candidates and/or support personnel) where activities are concerned with identifying and solving actuarial problems involved in a subset or segment of a Major Product Group, Line of Business, or Market.  They provide counsel on  a wide variety of actuarial subjects as they relate to company, industry, and regulatory practices.  Generally, they report to a Top Actuarial or Financial Executive of a Major Product Group, Line of Business, or Market, or to an Actuarial or Financial Executive in a Corporate Actuarial Department.
Activities may include monitoring developments in actuarial techniques, researching laws and regulations applicable to actuarial science and insurance operations; analyzing competitive developments in the marketplace; managing studies that underlie actuarial assumptions, counsel on underwriting standards, and representing the company on industry and professional committees, or state regulatory matters.  May also include department administrative responsibilities such as marketing support, actuarial systems, human resources and/or budget.</t>
  </si>
  <si>
    <t>Managing Actuary - Research/Support</t>
  </si>
  <si>
    <t>Managing Actuaries - Valuation/Reserving are responsible for the overall management and technical oversight of actuarial staff (fellows, associates, actuarial candidates and/or support personnel) where activities are concerned with reserving and other product line financials for a subset or segment of a Major Product Group, Line of Business, or Market.  They provide counsel on the overall financial strength of the product line to the Top Actuarial or Financial Executives within the Major Product Group, Line of Business, or Market they support.  Generally, they report to a Top Actuarial or Financial Executive of a Major Product Group, Line of Business, or Market, or to an Actuarial or Financial Executive in a Corporate Actuarial Department.
Functions include valuation of liabilities, calculation of reserves, testing of reserve adequacy, asset/liability matching, surplus evaluation, projections of operating gains, cash flow analysis, and other financial analysis and reporting for financial statements and forecasts.  Provides assumptions and data to financial accounting and tax units for projecting future results on product lines, and recommends how to improve financial strength. May participate in developing product investment strategy, and handle state insurance matters, filings, and other studies and research.</t>
  </si>
  <si>
    <t>Managing Actuary - Valuation/Reserving</t>
  </si>
  <si>
    <t>Managing Actuaries - Pricing/Product Development are responsible for the overall management and technical oversight of an actuarial staff (fellows, associates, actuarial candidates, and/or support personnel) where activities are concerned with pricing, rate-making and product development for a subset or segment of a Major Product Group, Line of Business, or Market.  They provide counsel to the Top Actuarial Executive within the Product Group or Line of Business, and to Product Management and Underwriting on actuarial analyses and techniques for setting appropriate rate structures.  Generally, they report to the Top Actuarial Executive of a Major Product Group, Line of Business or Market; or to an Actuarial Executive in a Corporate Actuarial Department.
Activities may include analyses and recommendations regarding rate-making/pricing structures, the origination and evaluation of new product ideas, and interpretation and preparation of data in support of rate filings with state insurance departments</t>
  </si>
  <si>
    <t>Managing Actuary - Pricing/Product Development</t>
  </si>
  <si>
    <t>Top Business Unit Segment Actuaries are responsible for activities of actuarial staff for a major book of business based on Market Segment, such as "Small Business", "Large Business", or "National Accounts", within a major Product Group or Line of Business. They are responsible for the actuarial analyses and techniques used in determining appropriate courses of action for the segment's business, and provide counsel to senior management on strategic actuarial assumptions and forecasts. Generally, Top Segment Actuaries report to the most senior level Segment Executive  - COO, President, EVP, or SVP.</t>
  </si>
  <si>
    <t>Top Business Unit Actuarial Executive - Segment</t>
  </si>
  <si>
    <t>Top Business Unit Actuarial Executive</t>
  </si>
  <si>
    <t>Top Business Unit Product/Line of Business Actuarial Executives are responsible for the activities of actuarial staff involved in both the pricing/rate-making, product development and reserving function for a Major Business Product Group, or Line of Business.  Top Product Line Actuarial Executives generally report to the most senior level Product Group or Line of Business Executive -- COO, President, EVP, or SVP.
Pricing/product development includes origination and evaluation of new product ideas, and pricing and maintenance of existing products with a strong focus on the profitability and growth of the product line.  Valuation/reserving includes analyzing claims and loss experience to test reserve adequacy and strengthen product line financials. Also includes cash flow analysis, income projections, tax planning/coordination, as well as strategic assessment and may include department administrative responsibilities such as marketing support, actuarial systems, human resources and departmental budget.</t>
  </si>
  <si>
    <t>Top Business Unit Actuarial Executive - Product Line</t>
  </si>
  <si>
    <t>Top Business Unit Research/Support Actuarial Executives are responsible for the activities of actuarial staff involved in research and analyses of strategic actuarial issues/concerns in a Major Business Product Group, Market, or Line of Business.  Top Research/Support Actuarial Executives generally report to the Head of a Financial or Product Management area (SVP; CFO) of a Major Business Product Group or Line of Business, or to a Top Actuarial Executive in a Corporate Actuarial Department.
Specific activities vary, but may include monitoring developments in actuarial techniques, researching laws and regulations applicable to actuarial science and insurance operations; analyzing competitive developments in the marketplace; managing studies that underlie actuarial assumptions, counsel on underwriting standards, and representing the company on industry and professional committees, or state regulatory matters.  May also include department administrative responsibilities such as marketing support, actuarial systems, human resources and departmental budget.</t>
  </si>
  <si>
    <t>Top Business Unit Actuarial Executive - Research/Support</t>
  </si>
  <si>
    <t>Top Business Unit Valuation/Reserving Actuaries are responsible for activities of actuarial staff involved in the analysis of losses and liabilities to ensure adequate reserving and overall financial strength of the product line (s) for a Major Business Product Group, or Line of Business, in which actuarial responsibilities are wholly or partially organized by actuarial function.  Top Valuation/Reserving Actuarial Executives generally report to the Head of a Major Business Product Group or Market, or to the Head of Financial Management (SVP; CFO) of a Major Product Group or Market, or to the Chief Actuary (Position 101) or the Top Corporate Actuary (102).
Responsibilities include valuation of liabilities, calculation of reserves, testing of reserve adequacy, asset/liability matching, surplus evaluation, projections of operating gains, cash flow analysis, and other financial analysis and reporting for financial statements and forecasts.  Provides assumptions and data to financial accounting and tax units for projecting future results on product lines, and may participate in developing product investment strategy. May handle state insurance matters, filings, and other studies and research.</t>
  </si>
  <si>
    <t>Top Business Unit Actuarial Executive - Valuation/Reserving</t>
  </si>
  <si>
    <t>Top Business Unit Pricing/Product Development Actuaries are responsible for activities of actuarial staff involved in the pricing, rate-making and/or product development functions for a Major Business Product Group, or Line of Business, in which actuarial responsibilities are wholly or partially organized by actuarial function.  Generally, Top Pricing/Product Development Actuaries report to the most senior level Product Group or Line of Business Executive - COO, President, EVP, or SVP. They are responsible for the actuarial and quantitative analyses and techniques used in pricing and rate-making, and provide counsel to senior management on the appropriate courses of action for major product lines or markets.  May assure the preparation and interpretation of data in support or rate filings.
Responsibilities may include the determination of rates, pricing structures, premiums, and the origination and evaluation of new product ideas, product development projects, filing and approvals, commission structure, systems specifications and other actuarial supports for product management.
In some organizations, the pricing and rate-making function may report into the Head (generally SVP) of a Product Management/Development or Business Group or to the Top Corporate Actuary, Pos 102,  if actuarial product development is centralized in Corporate Actuarial.</t>
  </si>
  <si>
    <t>Top Business Unit Actuarial Executive - Pricing/Product Development</t>
  </si>
  <si>
    <t>The Top Corporate Actuary generally reports to the CEO, President, or CFO of the entire Company. The incumbent has overall responsibility for the Company’s Actuarial Department, including pricing, rate-making and product development for one or more major lines of business in a centralized actuarial organization, and overall Corporate responsibility for reserving to ensure the financial strength of product lines, as well as other responsibilities, such as research, statistical services, filings, systems, actuarial methods and standards, department policies and procedures, and other related human resources functions, such as recruiting and compensation.</t>
  </si>
  <si>
    <t>Top Corporate Actuary - Centralized</t>
  </si>
  <si>
    <t>Top Corporate Actuary</t>
  </si>
  <si>
    <t>The Chief Actuary generally reports to the CEO, President, or CFO of the entire Company. The incumbent has overall responsibility for the Company’s Actuarial Department, including broad responsibility for:
* Product group financials—loss reserving/valuation primarily, may also provide input to tax planning, income projections, and financial reporting.
* Corporate responsibilities—research, statistical reporting, state filings &amp; approvals, information systems, and development of standards and methods.
* Administration — actuarial recruiting, student programs, rotations, compensation, department policies.
If your Chief Actuary is also responsible for pricing, rate-making and/or product development for one or more major lines of business in a centralized actuarial organization, match to the Top Corporate Actuary, Position 102.</t>
  </si>
  <si>
    <t>Chief Actuary - Decentralized</t>
  </si>
  <si>
    <t xml:space="preserve">Chief Actuary </t>
  </si>
  <si>
    <t>This is the highest level position that is charged with introducing and developing a strategic integrative enterprise risk management (ERM) framework to help the company mitigate risks, and allocate capital to build shareholder value with a full understanding of positive and negative potential of all the risks involved.  In a broad policy-level role, advises senior management on how to balance the enterprise's portfolio of identified and quantified risks with a portfolio of capital resources to derive real value to the organization.  Creates a risk-aware culture in the organization, and externally, familiarizes shareholders, regulators and rating agencies with the ERM program.  Through enterprise-wide risk management processes and committees, influences, guides and leads the organization's operating groups, strategic planners and risk managers to embark upon a formal risk assessment process, from risk measurement, mitigation, and optimization to monitoring results.  May report to The CFO, COO, or CEO/Board.</t>
  </si>
  <si>
    <t>Chief Enterprise Risk Management Officer</t>
  </si>
  <si>
    <t>Top Enterprise Risk Management</t>
  </si>
  <si>
    <t>Position Description</t>
  </si>
  <si>
    <t>Position Title</t>
  </si>
  <si>
    <t>Position Code</t>
  </si>
  <si>
    <t>Position Category</t>
  </si>
  <si>
    <t xml:space="preserve">        the authority in actuarial pay</t>
  </si>
  <si>
    <t>Healthcare</t>
  </si>
  <si>
    <t xml:space="preserve">Under direct supervision, provides technical and quantitative support to develop, test, validate, and maintain, predictive models that contribute to a business, product, or service.  This position is building its knowledge of the insurance business and company operations, and the practical implications of various statistical research outcomes and metrics on business decisions.  Responsible for statistical analyses, actuarial and/or research methods, as well as drawing inferences, developing reports, and presenting analysis and recommendations to appropriate audiences on low to moderately complex assignments.  Participates in a limited number of different projects simultaneously, and/or may also be responsible for routine research projects.  
The typical candidate for this position is a new college graduate or M.S. candidate in a highly technical/quantitative discipline, such as Statistics, Mathematics, Economics, Operations Research, Computer Science, etc., who brings limited experience to the position, other than internships.  Typically reports to the Manager or Director of the unit.   </t>
  </si>
  <si>
    <t>Developing Predictive Modeler - Healthcare</t>
  </si>
  <si>
    <t>955 H</t>
  </si>
  <si>
    <t xml:space="preserve">This position provides technical and quantitative support to build, test, validate and maintain predictive models that contribute to a business, product, or service.  Conducts requisite analyses, using a variety of more advanced statistical analyses, including data mining and actuarial research techniques.   The position continues to gain business experience and deepen its knowledge of one or more lines or product specializations.  Draws business inferences of research and articulates findings for target audiences.  Presents analysis and recommends actions to executives and management that contribute directly to new pricing and financial model enhancement.  May coordinate/contribute to a number of different projects of some complexity/scale simultaneously, and/or directly manage smaller or more routine research project teams.    
Preferably an advanced degree ( M.S., PH.D.) in a highly technical/quantitative discipline, such as Statistics, Mathematics, Operations Research, Economics or Computer Science, with 1 - 3 years of insurance-related predictive modeling experience.   Typically reports to the Manager/Director of the unit. </t>
  </si>
  <si>
    <t>Associate Predictive Modeler - Healthcare</t>
  </si>
  <si>
    <t>954 H</t>
  </si>
  <si>
    <t>Predictive Modeler - Healthcare</t>
  </si>
  <si>
    <t>953 H</t>
  </si>
  <si>
    <t xml:space="preserve">This position combines advanced and creative technical knowledge with sound business acumen and judgment, based on solid experience with a range of business decisions to maximum profit and growth in a highly competitive marketplace.  Demonstrates advanced statistical analysis skill, data mining, actuarial and/or research techniques, combined with broader awareness of the business, general enterprise analytics, and the research community, to function in a collaborative and consultancy role.  Leads discussions with executives and management regarding the interpretation of research and its business inferences.  Research undertaken has a potentially sizable dollar impact on pricing, marketing, finance, and risk management.  May direct multiple complex research projects simultaneously as well as aspects of large and complex initiatives.     
Preferably an advanced degree ( M.S., PH.D.) in a highly technical/quantitative discipline, such as Statistics, Mathematics, Operations Research, Economics, Engineering, or Computer Science, with 5 - 8 years of predictive modeling experience.   Typically reports to the Manager/Director of the unit. </t>
  </si>
  <si>
    <t>Senior Predictive Modeler - Healthcare</t>
  </si>
  <si>
    <t>952 H</t>
  </si>
  <si>
    <t>This position leverages expert knowledge of the predictive analytics field by executing changes to core business processes to maximize profitability and growth.  Provides advanced quantitative and highly specific/relevant business knowledge to drive research for healthcare business priorities in a synergistic fashion.  Recognized as the company/industry expert in given field, provides technical guidance/leadership to individuals and teams on statistical, operational, or technical problems.  May sponsor complex projects, based on ability to translate high-level business needs and key initiatives into appropriate problem scenarios for research, as well as plan and manage staff directly on large complex projects.  May function as an Individual Contributor to ensure the most robust statistical techniques are being evaluated and utilized to construct innovative models for the company.  
Incumbents are likely to have a PH.D. with 8 + years of predictive modeling experience and a proven track record of core change using modeling.  Typically reports to the Head of Predictive Modeling, Head of Product Ops/Mgt or Head Actuary.</t>
  </si>
  <si>
    <t>Top Technical Expert - Healthcare Predictive Modeling</t>
  </si>
  <si>
    <t>951 H</t>
  </si>
  <si>
    <t>As the Head of Predictive Modeling for a Major Healthcare Product Group, or Segment, such as Managed Care, this position manages predictive modeling projects over a range of business lines and products to identify problem scenarios and devise analytic solutions that contribute to market share growth/profitability.  Oversees/develops a high level team of Predictive Modelers and/or Managers to develop, test, validate, and maintain robust predictive models for developing healthcare metrics for products and services, customer segments, and competitive pricing strategies.   Consults on innovative risk strategies using proprietary systems/data sources to achieve extensive business goals and objectives.  Works with teams to implement protocols for the efficient capture/maintenance of patient-level data from numerous sources to maintain high data quality standards.  Presents complex modeling to decision-makers that maximizes knowledge transfer and bottom-line impact of modeling results.  Solid understanding of product management/operations, current industry/regulatory environment, economic modeling, and management principles.  
Preferably a Masters Degree or PH.D. w/10 yrs predictive modeling/management experience.  May report to the SBU Head, Head of Product Mgt/Ops, or Head Actuary.</t>
  </si>
  <si>
    <t>Top Executive - Healthcare Predictive Modeling</t>
  </si>
  <si>
    <t>950 H</t>
  </si>
  <si>
    <t xml:space="preserve">Fellow with typically 6 to 10 years of actuarial experience, some of which may include experience as an actuarial candidate taking exams.   Work is complex, requiring ingenuity and creativity.  Typically reports to a Managing Actuary.
This position requires a very experienced and knowledgeable actuarial viewpoint in a wide variety of actuarial subjects, and in Company, Industry, and Regulatory practices.  Specialization is in product line financials in the area of a product line's premium rates and pricing structures, profit forecasts, reserve adequacy, and other product line actuarial determinations.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 </t>
  </si>
  <si>
    <t>Technical Healthcare Actuary - Product Line</t>
  </si>
  <si>
    <t>709 H</t>
  </si>
  <si>
    <t xml:space="preserve">Fellow with typically 6 to 10 years of actuarial experience, some of which may include experience as an actuarial candidate taking exams.   Work is complex, requiring ingenuity and creativity.  Typically reports to a Managing Actuary.
This position requires a very experienced and knowledgeable actuarial viewpoint in a wide variety of actuarial subjects, and in Company, Industry, and Regulatory practices.  Specialty is in actuarial science and research, including monitoring developments in actuarial techniques, standards, and assumptions, and the legal and regulatory environment.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 </t>
  </si>
  <si>
    <t>Technical Healthcare Actuary - Research/Support</t>
  </si>
  <si>
    <t>708 H</t>
  </si>
  <si>
    <t xml:space="preserve">Fellow with typically 6 to 10 years of actuarial experience, some of which may include experience as an actuarial candidate taking exams.   Work is complex, requiring ingenuity and creativity.  Typically reports to a Managing Actuary.
This position requires a very experienced and knowledgeable actuarial viewpoint in a wide variety of actuarial subjects, and in Company, Industry, and Regulatory practices. Specialty is in the analysis and interpretation of product line financials, the testing of reserve adequacy, the valuation of liabilities, cash flow analysis, and product investment strategy.  Work is complex and strategic.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 </t>
  </si>
  <si>
    <t>Technical Healthcare Actuary - Valuation/Reserving</t>
  </si>
  <si>
    <t>707 H</t>
  </si>
  <si>
    <t xml:space="preserve">Fellow with typically 6 to 10 years of actuarial experience, some of which may include experience as an actuarial candidate taking exams.   Work is complex, requiring ingenuity and creativity.  Typically reports to a Managing Actuary. 
This position requires a very experienced and knowledgeable actuarial viewpoint in a wide variety of actuarial subjects, and in Company, Industry, and Regulatory practices. Specialty is in the determination of healthcare rating and pricing structures and premiums, the determination of block rating formulas, and the evaluation of rate structures for product ideas, which are complex and strategic.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 </t>
  </si>
  <si>
    <t>Technical Healthcare Actuary - Pricing/Product Development</t>
  </si>
  <si>
    <t>706 H</t>
  </si>
  <si>
    <t xml:space="preserve">This is the highest level of technical actuarial specialization and expertise.  Specialization is in healthcare product line financials to determine premium rates, profit forecasts, reserve adequacy, and other product line evaluations.  Work is highly complex and strategic. They regularly provide counsel to the Top Actuarial Executives within the Healthcare Product Group/Line of Business, or Market Segment, and to Product Management/Underwriting, and Financial Management on strategic actuarial assumptions, techniques, forecasts, and course of action. May also handle departmental responsibilities, actuarial systems, and budget.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 </t>
  </si>
  <si>
    <t>Top Technical Healthcare Actuary - Product Line</t>
  </si>
  <si>
    <t>704 H</t>
  </si>
  <si>
    <t xml:space="preserve">This is the highest level of technical actuarial specialization and expertise.  Specialty is in actuarial science and research, including monitoring developments in healthcare actuarial techniques, standards, and assumptions, and the legal and regulatory environment.   Work is highly complex and strategic.  The position regularly advises senior management on actuarial or mathematical techniques and helps to formulate company policy regarding actuarial standards, and appropriate courses of action.  May represent the company on industry and professional committees.  May also handle departmental responsibilities, actuarial systems, and budget.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 </t>
  </si>
  <si>
    <t>Top Technical Healthcare Actuary - Research/Support</t>
  </si>
  <si>
    <t>703 H</t>
  </si>
  <si>
    <t xml:space="preserve">This is the highest level of technical actuarial specialization and expertise.  Specialty is in the analysis and interpretation of healthcare product line financials, the testing of reserve adequacy, the valuation of liabilities, cash flow analysis, and product investment strategy.  Work is highly complex and strategic. The position regularly advises senior management on actuarial or mathematical techniques in determining the appropriate courses of action.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 </t>
  </si>
  <si>
    <t>Top Technical Healthcare Actuary - Valuation/Reserving</t>
  </si>
  <si>
    <t>702 H</t>
  </si>
  <si>
    <t xml:space="preserve">This is the highest level of technical actuarial specialization and expertise.  Specialty is providing competitive pricing and rating factors for use by Underwriting in the calculation of required rates for large groups, developing and updating applicable Corporate block rating formulas to ensure the calculation of adequate premium rates, and the origination and evaluation of new product ideas, and other specialized, complex, and strategic evaluations.  They regularly provide counsel to the Top Actuarial Executive within the Healthcare Product Group or Line of Business, and to Product Management and Underwriting on actuarial analyses and techniques for setting appropriate rate structures for key accounts and other strategic market evaluations.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 </t>
  </si>
  <si>
    <t>Top Technical Healthcare Actuary - Pricing/Product Development</t>
  </si>
  <si>
    <t>701 H</t>
  </si>
  <si>
    <t xml:space="preserve">This position typically reports to a Manager, Actuarial Statistical Support or Supervisor or Team Leader in an Actuarial or Data Management/Information Services Department.  One to three years of experience.  This position could be non-exempt during an initial training period.  
Position provides administrative and technical support to actuarial staff by preparing and analyzing statistical information to be used in actuarial computations.  Coordinates actuarial research, performs systems updates, develops new reports and output files as requested by actuarial staff.  Provides for and maintains information for financial forecasts, rating, reserving, marketing, rating regulatory filings, and ad hoc requests.  Possesses basic knowledge of insurance products, accounting principles, databases, and programming.  1 - 3 years of experience.  Could be non-exempt during an initial 6 - 12 month period. </t>
  </si>
  <si>
    <t>Analyst Trainee - Healthcare Actuarial Statistical Support</t>
  </si>
  <si>
    <t>604 H</t>
  </si>
  <si>
    <t xml:space="preserve">This position typically reports to a Manager, Actuarial Statistical Support, or a Manager in an Actuarial or Data Management/Information Services Department.   Three to five years of experience. 
The incumbent typically is not pursuing an actuarial designation, but may have one or two exams.  The position provides strong quantitative support in product development, financial analysis, management reporting, and other actuarial research, applying advanced statistical concepts and computer tools.  Adept in computer technology, programming languages, software tools, and modeling. Extracts and integrates data from various databases to analyze and develop reports and spreadsheets. </t>
  </si>
  <si>
    <t>Analyst - Healthcare Actuarial Statistical Support</t>
  </si>
  <si>
    <t>603 H</t>
  </si>
  <si>
    <t xml:space="preserve">This position typically reports to a Manager, Actuarial Statistical Support, or a Manager in an Actuarial or Data Management/Information Services Department.  Five plus years of experience. 
This position typically is not an Actuary, nor pursuing actuarial designation, but an incumbent may have one or two exams.   It is defined by the highest level of technical actuarial support requiring broad-based knowledge of actuarial business functions, statistical methods of analysis, company actuarial systems and databases, and their integration, and technical facility with leading computer tools and technology.   Develops methodologies, assumptions, qualifications, and computer programs, using a variety of programming languages and software, to capture data for complex actuarial analyses.   Facility in college level math, with an experienced quantitative background.  </t>
  </si>
  <si>
    <t>Senior Analyst - Healthcare Actuarial Statistical Support</t>
  </si>
  <si>
    <t>602 H</t>
  </si>
  <si>
    <t xml:space="preserve">This position is typically not an Actuary, nor pursuing actuarial designation, but an incumbent may have passed some actuarial exams.  The position typically reports to a Top Executive in an Actuarial or Data Management/Information Services Department.  Ten Plus years of experience.
This position manages research required to identify and solve actuarial problems in company operations. Very high level of experience in statistical methodologies and computer modeling to provide direction and oversight to the production and analyses of complex actuarial statistical data. The position requires a broad-based actuarial, business, and computer technology viewpoint acquired through 8 or more years of experience.
Manages a staff of professional actuarial statistical support personnel responsible for generating and analyzing complex data used in actuarial computation and documentation, needed for pricing, product development, forecasting, reserve testing, regulatory filings, and other actuarial purposes.   Ensures that actuarial systems and databases conform to and utilize actuarial setting methodologies that produce efficient, consistent, and integrated data. Responsibilities have a very significant financial impact.  </t>
  </si>
  <si>
    <t>Manager - Healthcare Actuarial Statistical Support</t>
  </si>
  <si>
    <t>601 H</t>
  </si>
  <si>
    <t>Level I - Entry Actuarial Candidate - Healthcare</t>
  </si>
  <si>
    <t>505 H</t>
  </si>
  <si>
    <t>Actuarial Student Candidate</t>
  </si>
  <si>
    <t>Level II - Actuarial Assistant - Healthcare</t>
  </si>
  <si>
    <t>504 H</t>
  </si>
  <si>
    <t>Level III - Senior Actuarial Assistant - Healthcare</t>
  </si>
  <si>
    <t>503 H</t>
  </si>
  <si>
    <t>Level IV - Associate Actuary - Healthcare</t>
  </si>
  <si>
    <t>502 H</t>
  </si>
  <si>
    <t xml:space="preserve">Fellow with typically 6 to 10 years of actuarial experience, some of which may include experience as an actuarial candidate taking exams.   Work is complex, requiring ingenuity and creativity.  Typically reports to a Managing Actuary. Supervises a unit of actuarial staff (recent fellows, associates, actuarial candidates and/or support personnel), performing actuarial studies and analyses of statistical data for a variety of purposes.   Oversees staff in analyses that support the determination of reserves, the calculation of rates and premiums, block formulas, and/or design of products/plans for a section or unit of a large subset of a Major Product Group/Line or Business, or Market.  Provides administrative oversight as well as technical guidance. </t>
  </si>
  <si>
    <t>Supervising Healthcare Actuary</t>
  </si>
  <si>
    <t>401 H</t>
  </si>
  <si>
    <t xml:space="preserve">Managing Actuaries - Healthcare Product Line are responsible for the overall management and technical oversight of actuarial staff (fellows, associates, actuarial candidates and/or support personnel) where activities are concerned with both rate-making and reserving activities for a subset or segment of a Major Healthcare Product Group, Line of Business, or Market.   They provide counsel to the Top Actuarial Executive within the Product Group/Line of Business, or Market Segment, and to Product Management/Underwriting, and Financial Management on actuarial assumptions, techniques and forecasts. Generally, they report to a Top Actuarial or Financial Executive of the Major Healthcare Product Group, Line of Business, or Market, or to a Top Actuarial or Financial Executive in a Corporate Actuarial Department.
Primary responsibility is the development of competitive pricing and rating factors for use by Underwriting in the calculation of required rates for assigned Healthcare business; and in the maintenance of the long-term financial stability and viability of the Corporation by ensuring that income meets the future needs for claims and operating expenses for various healthcare product lines.  Consults with and advises top management on actuarial analyses regarding Corporate planning, new product development, market strategy, product pricing, profit and loss, and underwriting approaches.  Provides support to Marketing in meeting with key accounts to develop rating/financial strategies.  </t>
  </si>
  <si>
    <t>Managing Healthcare Actuary - Product Line</t>
  </si>
  <si>
    <t>304 H</t>
  </si>
  <si>
    <t>Managing Actuaries - Healthcare Research/Support are responsible for the overall management and technical oversight of actuarial staff (fellows, associates, actuarial candidates and/or support personnel) where activities are concerned with identifying and solving actuarial problems involved in a subset or segment of a Major Healthcare Product Group, Line of Business, or Market.   They provide counsel on a wide variety of actuarial subjects as they relate to company, industry, and regulatory practices.   Generally, they report to a Top Actuarial or Financial Executive of the Major Healthcare Product Group, Line of Business, or Market, or to a Top Actuarial or Financial Executive in a Corporate Actuarial Department.
Activities may include monitoring developments in actuarial techniques, researching laws and regulations applicable to actuarial science and insurance operations, analyzing competitive developments in the marketplace, managing studies that underlie actuarial assumptions, counseling on underwriting standards, and representing the company on industry and professional committees, or state regulatory matters.  May also include department administrative responsibilities such as marketing support, actuarial systems, human resources and departmental budget.</t>
  </si>
  <si>
    <t>Managing Healthcare Actuary - Research/Support</t>
  </si>
  <si>
    <t>303 H</t>
  </si>
  <si>
    <t>Managing Actuaries - Healthcare Valuation/Reserving are responsible for the overall management and technical oversight of actuarial staff (fellows, associates, actuarial candidates and/or support personnel) where activities are concerned with reserving and other product line financials for a subset or segment of a Major Healthcare Product Group, Line of Business, or Market.   They provide counsel on the overall financial strength of the product line to the Top Actuarial or Financial Executives within the Major Product Group, Line of Business, or Market they support.   Generally, they report to a Top Actuarial or Financial Executive of the Major Healthcare Product Group, Line of Business, or Market, or to a Top Actuarial or Financial Executive in a Corporate Actuarial Department.
Primary responsibility is to assure long-term financial stability and viability of the Corporation by ensuring that Corporate income meets the future needs for claims and operating expenses for various healthcare product lines.  Responsible for estimates of reserves required for unpaid claim liability for financial statement reporting.  Provides information to senior management based on actuarial analyses regarding Corporate planning, internal and statutory financial reporting, and financial forecasting.  May also handle state insurance matters, filings, and other studies and research.</t>
  </si>
  <si>
    <t>Managing Healthcare Actuary - Valuation/Reserving</t>
  </si>
  <si>
    <t>302 H</t>
  </si>
  <si>
    <t xml:space="preserve">Managing Actuaries - Healthcare Pricing/Product Development are responsible for the overall management and technical oversight of an actuarial staff (fellows, associates, actuarial candidates, and/or support personnel) where activities are concerned with  pricing and rate development for a subset or segment of a Major Healthcare Product Group, Line of Business, or Market.  They provide counsel to the Top Actuarial Executive within the Healthcare Product Group or Line of Business, and to Product Management and Underwriting on actuarial analyses and techniques for setting appropriate rate structures.   Generally, they report to the Top Actuarial Executive of a Major Healthcare Product Group, Line of Business or Market; or to a Top Actuarial Executive in a Corporate Actuarial Department.
Primary responsibility is to develop and provide competitive pricing and rating factors for use by Underwriting in the calculation of required rates for large groups.  Develops and updates applicable Corporate block rating formulas to ensure the calculation of adequate premium rates.  Provides information to senior management based on actuarial analyses regarding Corporate planning, new product development, market strategy, product pricing strategy, and underwriting approaches. May provide support to Marketing in meeting with key accounts to develop rating/financial strategies. </t>
  </si>
  <si>
    <t>Managing Healthcare Actuary - Pricing/Product Development</t>
  </si>
  <si>
    <t>301 H</t>
  </si>
  <si>
    <t>Top Healthcare Business Unit Segment Actuaries are responsible for all actuarial activities for a department that supports a major book of business based on a Market Segment, such as "Small Business", "Large Business", or "National Accounts", within a major Healthcare Product Group or Line of Business. They are responsible for the actuarial analyses and techniques used in determining appropriate courses of action for the segment's business, and provide counsel to senior management on strategic actuarial assumptions and forecasts. Generally, Top Healthcare Segment Actuaries report to the most senior level Segment Executive  - COO, President, EVP, or SVP.</t>
  </si>
  <si>
    <t>Top Healthcare Business Unit Actuarial Executive - Segment</t>
  </si>
  <si>
    <t>206 H</t>
  </si>
  <si>
    <t xml:space="preserve">Top Healthcare Business Unit Product/Line of Business Actuarial Executives are responsible for the activities of an actuarial department that supports both the pricing/rate-making and reserving function for a major Healthcare Product Line.  Top Healthcare Product Line Actuarial Executives generally report to the most senior level Healthcare Product Group or Line of Business Executive -- COO, President, EVP, or SVP -- with responsibility for the profit and growth of that Line of Business.
Primary responsibility is to manage and oversee actuarial staff in the development of competitive pricing and rating factors for use by Underwriting in the calculation of required rates for assigned Healthcare business; and in the calculation of adequate reserves to ensure the long-term financial stability and viability of healthcare product lines.  Ensures income meets the future needs for claims and operating expenses for various healthcare product lines.  Consults with and advises top management on actuarial analyses regarding Corporate planning, new product development, market strategy, product pricing, profit and loss, and underwriting approaches. Provides support to Marketing in meeting with key accounts to develop rating/financial strategies.  </t>
  </si>
  <si>
    <t>Top Healthcare Business Unit Actuarial Executive - Product Line</t>
  </si>
  <si>
    <t>204 H</t>
  </si>
  <si>
    <t xml:space="preserve">Top Healthcare Business Unit Research/Support Actuarial Executives are responsible for the activities of an actuarial department involved in the research and analyses of strategic actuarial issues/problems in a Major Healthcare Business Product Group, Market, or Line of Business.  Top Healthcare Research/Support Actuarial Executives generally report to the Head of a Financial or Product Management area (SVP; CFO) of a Major Business Product Group or Line of Business, or to a Top Actuarial Executive in a Corporate Actuarial Department.
Specific activities vary, but may include monitoring developments in actuarial techniques, researching laws and regulations applicable to actuarial science and insurance operations; analyzing competitive developments in the marketplace; managing studies that underlie actuarial assumptions, counsel on underwriting standards, and representing the company on industry and professional committees, or state regulatory matters.  May also include department administrative responsibilities such as marketing support, actuarial systems, human resources and departmental budget.  </t>
  </si>
  <si>
    <t>Top Healthcare Business Unit Actuarial Executive - Research/Support</t>
  </si>
  <si>
    <t>203 H</t>
  </si>
  <si>
    <t>Top Healthcare Business Unit Valuation/Reserving Actuaries are responsible for the activities of an actuarial department involved in the analysis of losses and liabilities to ensure adequate reserving and overall financial strength of the product line(s) for a Major Healthcare Business Product Group, or Line of Business, in which actuarial responsibilities are wholly or partially organized by actuarial function.  Top Healthcare Valuation/Reserving Actuarial Executives generally report to the Head of a Major Healthcare Business Product Group or Market, or to the Head of Financial Management (SVP; CFO) of a Major Product Group or Market, or to the Chief Actuary (Position 101 H) or the Chief Corporate Actuary (102 H).
Primary responsibility is maintaining the long-term financial stability and viability of the Corporation by ensuring that Corporate income meets the future needs for claims and operating expenses for various healthcare product lines.  Responsible for estimates of reserves required for unpaid claim liability for financial statement reporting.  Consults with and advises senior management on actuarial analyses regarding Corporate planning, internal and statutory financial reporting, and financial forecasting.  May also handle state insurance matters, filings, and other studies and research.</t>
  </si>
  <si>
    <t>Top Healthcare Business Unit  Actuarial Executive - Valuation/Reserving</t>
  </si>
  <si>
    <t>202 H</t>
  </si>
  <si>
    <t xml:space="preserve">Top Healthcare Business Unit Pricing/Product Development Actuaries are responsible for the activities of the actuarial department involved in the pricing and rate-making functions for a Major Business Product Group, or Line of Business, in which actuarial responsibilities are wholly or partially organized by actuarial function.   Generally, Top Pricing/Product Development Actuaries report to the most senior level Product Group or Line of Business Executive - COO, President, EVP, or SVP. In some organizations, Top Pricing/Product Actuaries may report into the Head of a Healthcare Product Management Group, or to the Top Healthcare Actuary, Pos 102 H. They are responsible for the actuarial and quantitative analyses and techniques used in pricing and rate-making, and provide counsel to senior management on the appropriate courses of action for product lines or markets.   May assure the preparation and interpretation of data in support or rate filings.
Primary responsibility is to manage and oversee actuarial staff in the development of competitive pricing and rating factors for use by Underwriting in the calculation of required rates for assigned Healthcare business.  Develops and updates all Corporate block rating formulas to ensure the calculation of adequate premium rates.  Consults with and advises top management on actuarial analyses regarding Corporate planning, new product development, market strategy, product pricing, profit and loss, and underwriting approaches. Provides support to Marketing in meeting with key accounts to develop rating/financial strategies.
In some organizations, the pricing and rate-making function may report into the Head (generally SVP) of a Product Management/Development or Business Group or to the Top Corporate Actuary, Pos 102 H,  if actuarial product development is centralized in Corporate Actuarial.  </t>
  </si>
  <si>
    <t>Top Healthcare Business Unit Actuarial Executive - Pricing/Product Development</t>
  </si>
  <si>
    <t>201 H</t>
  </si>
  <si>
    <t>The Top Corporate Healthcare Actuary generally reports to the CEO, President, or CFO of the entire Company. The incumbent has overall responsibility for the Company’s Actuarial Department and overall actuarial responsibility for the financial strength of healthcare product lines, as well as other responsibilities, such as actuarial research, statistical services, filings, systems, actuarial methods and standards, department policies and procedures, and other related human resources functions, such as recruiting and compensation.
Directs the actuarial functions of the company, and has overall responsibility for actuarial staff  (Actuarial Managers, Actuarial Assistants, Assistant Actuaries, Associate Actuaries, and Actuarial Students). Establishes competitive pricing, maintenance of adequate reserves, and development of products.  Specific responsibilities include, but are not limited to: creating and maintaining proper rate structures, manuals and rating systems for healthcare products, supporting the underwriting functions through the provision of block rate proposals and renewals rates for experience-rated categories of business.  Provides support to the marketing division by participating in the development of new products through product pricing and meeting with key accounts to present rating/financial information.  Manages relations with regulatory agencies.</t>
  </si>
  <si>
    <t>Top Corporate Healthcare Actuary</t>
  </si>
  <si>
    <t>102 H</t>
  </si>
  <si>
    <t>The Chief Healthcare Actuary generally reports to the CEO, President, or CFO of the entire Company. The incumbent has overall responsibility for the Company’s Actuarial Department, including broad responsibility for
 - Healthcare product financials—income projections, profit-loss analyses, financial reporting, research, statistical reporting, state filings &amp; approvals, systems, and actuarial standards and methods. valuation/loss reserving, tax planning, income projections, and financial reporting. 
- Corporate responsibilities—research, statistical reporting, state filings &amp; approvals, information systems, and development of standards and methods.
- Administration — actuarial recruiting, student programs, rotations, compensation, department policies.
If your Chief Actuary is also responsible for product development for one or more major lines of business in a centralized actuarial organization, match to the Top Corporate Actuary, Position 102.</t>
  </si>
  <si>
    <t>Chief Healthcare Actuary</t>
  </si>
  <si>
    <t>101 H</t>
  </si>
  <si>
    <t>Life, Annuities, or Pension</t>
  </si>
  <si>
    <t>Under direct supervision, provides technical and quantitative support to develop, test, validate, and maintain, predictive models that contribute to a business, product, or service.  This position is building its knowledge of the insurance business and company operations, and the practical implications of various statistical research outcomes and metrics on business decisions.  Responsible for statistical analyses, actuarial and/or research methods, as well as drawing inferences, developing reports, and presenting analysis and recommendations to appropriate audiences on low to moderately complex assignments.  Participates in a limited number of different projects simultaneously, and/or may also be responsible for routine research projects.  
The typical candidate for this position is a new college graduate or M.S. candidate in a highly technical/quantitative discipline, such as Statistics, Mathematics, Economics, Operations Research, Computer Science, etc., who brings limited experience to the position, other than internships.  Typically reports to the Manager or Director of the unit.</t>
  </si>
  <si>
    <t>This position leverages expert knowledge of the predictive analytics field by executing changes to core business processes to maximize profitability and growth.  Provides advanced quantitative and highly specific/relevant business knowledge to drive research for business priorities in a synergistic fashion.  Recognized as the company/industry expert in given field, provides technical guidance/leadership to individuals and teams on statistical, operational, or technical problems.  May sponsor complex projects, based on ability to translate high-level business needs and key initiatives into appropriate problem scenarios for research, as well as plan and manage staff directly on large complex projects.  May function as an Individual Contributor to ensure the most robust statistical techniques are being evaluated and utilized to construct innovative models for the company.  
Incumbents are likely to have a PH.D. with 8 + years of predictive modeling experience and a proven track record of core change using modeling.  Typically reports to the Head of Predictive Modeling, Head of Product Ops/Mgt or Head Actuary.</t>
  </si>
  <si>
    <t>As the Head of Predictive Modeling for a Major Product Group, or Segment, such as Life Insurance, or Disability Insurance, this position manages predictive modeling projects over a range of business lines and products to identify problem scenarios and devise analytic solutions that contribute to market share growth/profitability.  Oversees/develops a high level team of Predictive Modelers and/or Managers to develop, test, validate, and maintain robust predictive models for developing new products and services, customer segments, and competitive pricing strategies.   Consults on innovative risk strategies using proprietary systems/data sources to achieve extensive business goals and objectives.  Works with teams to implement protocols for the efficient capture/maintenance of data from numerous sources to maintain high data quality standards.  Presents complex modeling to decision-makers that maximizes knowledge transfer and bottom-line impact of modeling results.  Solid understanding of product management/operations, current industry/regulatory environment, economic modeling, and management principles.  
Preferably a Masters Degree or PH.D. w/10 yrs predictive modeling/management experience.  May report to the SBU Head, Head of Product Mgt/Ops, or Head Actuary.</t>
  </si>
  <si>
    <t xml:space="preserve">Fellow with typically 6 to 10 years of actuarial experience, some of which may include experience as an actuarial candidate taking exams.   Work is complex, requiring ingenuity and creativity.  Typically reports to a Managing Actuary.
This position requires a very experienced and knowledgeable actuarial viewpoint in a wide variety of actuarial subjects, and in Company, Industry, and Regulatory practices. Specialty is in the determination of rating and pricing structures and premiums, and the origination and evaluation of rate structures for new product ideas, which are complex and strategic.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 </t>
  </si>
  <si>
    <t xml:space="preserve">This is the highest level of technical actuarial specialization and expertise.  Specialization is in product line financials to determine a product line's premium rates, profit forecasts, reserve adequacy, and other product line evaluations.  Work is highly complex and strategic. May also handle departmental responsibilities, actuarial systems, and budget.   The position regularly advises senior management on actuarial or mathematical techniques in determining appropriate courses of action.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 </t>
  </si>
  <si>
    <t xml:space="preserve">This is the highest level of technical actuarial specialization and expertise.  Specialty is in actuarial science and research, including monitoring developments in actuarial techniques, standards, and assumptions, and the legal and regulatory environment.   Work is highly complex and strategic. May also handle departmental responsibilities, actuarial systems, and budget.   The position regularly advises senior management on actuarial or mathematical techniques and helps to formulate company policy regarding actuarial standards. May represent the company on industry and professional committees.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 </t>
  </si>
  <si>
    <t xml:space="preserve">This is the highest level of technical actuarial specialization and expertise.  Specialty is in the analysis and interpretation of product line financials, the testing of reserve adequacy, the valuation of liabilities, cash flow analysis, and product investment strategy.  Work is highly complex and strategic. The position regularly advises senior management on actuarial or mathematical techniques in determining the appropriate courses of action.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 </t>
  </si>
  <si>
    <t>This is the highest level of technical actuarial specialization and expertise.  Specialty is in the determination of pricing structure and premiums, and the origination and evaluation of new product ideas, which are highly specialized, complex, and strategic.  The position regularly advises senior management on actuarial or mathematical techniques in determining the appropriate courses of action.   This position may sponsor, plan and manage large complex projects.
Generally, Top Technical Actuaries report to a Top Business Unit Actuarial Executive in a Major Product Group, line of Business or Segment (200s job code series), or to a Managing Actuary (300s job code series), depending on the size of the organization, and level of expertise required.</t>
  </si>
  <si>
    <t xml:space="preserve">This position typically reports to a Manager, Actuarial Statistical Support or Supervisor or Team Leader in an Actuarial or Data Management/Information Services Department.   One to three years of experience.  This position could be non-exempt during an initial training period.  
Position provides administrative and technical support to actuarial staff by preparing and analyzing statistical information to be used in actuarial computations.  Coordinates actuarial research, performs systems updates, develops new reports and output files as requested by actuarial staff.  Provides for and maintains information for financial forecasts, rating, reserving, marketing, rating regulatory filings, and ad hoc requests.  Possesses basic knowledge of insurance products, accounting principles, databases, and programming.  1 - 3 years of experience.  Could be non-exempt during an initial 6 - 12 month period. </t>
  </si>
  <si>
    <t xml:space="preserve">This position typically reports to a Manager, Actuarial Statistical Support, or a Manager in an Actuarial or Data Management/Information Services Department. The incumbent typically is not pursuing an actuarial designation, but may have one or two exams.  Three to five years of experience. 
The position provides strong quantitative support in product development, financial analysis, management reporting, and other actuarial research, applying advanced statistical concepts and computer tools.  Adept in computer technology, programming languages, software tools, and modeling. Extracts and integrates data from various databases to analyze and develop reports and spreadsheets.  </t>
  </si>
  <si>
    <t xml:space="preserve">This position is typically not an Actuary, nor pursuing actuarial designation, but an incumbent may have passed some actuarial exams.  The position typically reports to a Top Executive in an Actuarial or Data Management/Information Services Department.  Ten plus years of experience.
This position manages research required to identify and solve actuarial problems in company operations. Very high level of experience in statistical methodologies and computer modeling to provide direction and oversight to the production and analyses of complex actuarial statistical data. The position requires a broad-based actuarial, business, and computer technology viewpoint acquired through 8 or more years of experience.  
Manages a staff of professional actuarial statistical support personnel responsible for generating and analyzing complex data used in actuarial computation and documentation, needed for pricing, product development, forecasting, reserve testing, regulatory filings, and other actuarial purposes.   Ensures that actuarial systems and databases conform to and utilize actuarial setting methodologies that produce efficient, consistent, and integrated data. Responsibilities have a very significant financial impact.  </t>
  </si>
  <si>
    <t>Managing Actuaries - Product Line, are responsible for the overall management and technical oversight of actuarial staff (fellows, associates, actuarial candidates and/or support personnel) where activities are concerned with both rate-making and reserving activities for a subset or segment of a Major Product Group, Line of Business, or Market.   They provide counsel to the Top Actuarial Executive within the Product Group/Line of Business, or Market Segment, and to Product Management/Underwriting, and Financial Management on actuarial assumptions, techniques and forecasts. Generally, they report to a Top Actuarial or Financial Executive of the Major Product Group, Line of Business, or Market, or to an Actuarial or Financial Executive in a Corporate Actuarial Department.  
Product development includes origination and evaluation of new product ideas, and pricing/maintenance of existing products with a focus on profitability and growth of the product line.  Valuation/reserving includes analyzing claims and loss experience to test reserve adequacy and strengthen product line financials. Also includes cash flow analysis, income projections, tax planning, strategic assessment and may include administrative responsibilities such as marketing support, systems, human resources and departmental budget.</t>
  </si>
  <si>
    <t>Managing Actuaries - Research/Support are responsible for the overall management and technical oversight of actuarial staff (fellows, associates, actuarial candidates and/or support personnel) where activities are concerned with identifying and solving actuarial problems involved in a subset or segment of a Major Product Group, Line of Business, or Market.   They provide counsel on  a wide variety of actuarial subjects as they relate to company, industry, and regulatory practices.   Generally, they report to a Top Actuarial or Financial Executive of a Major Product Group, Line of Business, or Market, or to an Actuarial or Financial Executive in a Corporate Actuarial Department.  
Activities may include monitoring developments in actuarial techniques, researching laws and regulations applicable to actuarial science and insurance operations; analyzing competitive developments in the marketplace; managing studies that underlie actuarial assumptions, counsel on underwriting standards, and representing the company on industry and professional committees, or state regulatory matters.  May also include department administrative responsibilities such as marketing support, actuarial systems, human resources and/or budget.</t>
  </si>
  <si>
    <t>Managing Actuaries - Valuation/Reserving are responsible for the overall management and technical oversight of actuarial staff (fellows, associates, actuarial candidates and/or support personnel) where activities are concerned with reserving and other product line financials for a subset or segment of a Major Product Group, Line of Business, or Market.   They provide counsel on the overall financial strength of the product line to the Top Actuarial or Financial Executives within the Major Product Group, Line of Business, or Market they support.   Generally, they report to a Top Actuarial or Financial Executive of a Major Product Group, Line of Business, or Market, or to an Actuarial or Financial Executive in a Corporate Actuarial Department.  
Functions include valuation of liabilities, calculation of reserves, testing of reserve adequacy, asset/liability matching, surplus evaluation, projections of operating gains, cash flow analysis, and other financial analysis and reporting for financial statements and forecasts.  Provides assumptions and data to financial accounting and tax units for projecting future results on product lines, and recommends how to improve financial strength. May participate in developing product investment strategy, and handle state insurance matters, filings, and other studies and research.</t>
  </si>
  <si>
    <t>Top Business Unit Segment Actuaries are responsible for activities of actuarial staff for a major book of business based on Market Segment, or demographic, such as age, net worth, etc., within a major Product Group or Line of Business. They are responsible for the actuarial analyses and techniques used in determining appropriate courses of action for the segment's business, and provide counsel to senior management on strategic actuarial assumptions and forecasts. Generally, Top Segment Actuaries report to the most senior level Segment Executive  - COO, President, EVP, or SVP.</t>
  </si>
  <si>
    <t>Top Business Unit Product/Line of Business Actuarial Executives are responsible for the activities of actuarial staff involved in both the pricing/rate-making, product development and reserving function for a Major Business Product Group, or Line of Business.  Top Product Line Actuarial Executives generally report to the most senior level Product Group or Line of Business Executive -- COO, President, EVP, or SVP.  
Pricing/product development includes origination and evaluation of new product ideas, and pricing and maintenance of existing products with a strong focus on the profitability and growth of the product line.  Valuation/reserving includes analyzing claims and loss experience to test reserve adequacy and strengthen product line financials. Also includes cash flow analysis, income projections, tax planning/coordination, as well as strategic assessment and may include department administrative responsibilities such as marketing support, actuarial systems, human resources and departmental budget.</t>
  </si>
  <si>
    <t xml:space="preserve">Top Business Unit Research/Support Actuarial Executives are responsible for the activities of actuarial staff involved in research and analyses of strategic actuarial issues/concerns in a Major Business Product Group, Market, or Line of Business.  Top Research/Support Actuarial Executives generally report to the Head of a Financial or Product Management area (SVP; CFO) of a Major Business Product Group or Line of Business, or to a Top Actuarial Executive in a Corporate Actuarial Department. 
Specific activities vary, but may include monitoring developments in actuarial techniques, researching laws and regulations applicable to actuarial science and insurance operations; analyzing competitive developments in the marketplace; managing studies that underlie actuarial assumptions, counsel on underwriting standards, and representing the company on industry and professional committees, or state regulatory matters.  May also include department administrative responsibilities such as marketing support, actuarial systems, human resources and departmental budget.  </t>
  </si>
  <si>
    <t xml:space="preserve">Top Business Unit Valuation/Reserving Actuaries are responsible for activities of actuarial staff involved in the analysis of losses and liabilities to ensure adequate reserving and overall financial strength of the product line (s) for a Major Business Product Group, or Line of Business, in which actuarial responsibilities are wholly or partially organized by actuarial function.  Top Valuation/Reserving Actuarial Executives generally report to the Head of a Major Business Product Group or Market, or to the Head of Financial Management (SVP; CFO) of a Major Product Group or Market, or to the Chief Actuary (Position 101) or the Top Corporate Actuary (102). 
Responsibilities include valuation of liabilities, calculation of reserves, testing of reserve adequacy, asset/liability matching, surplus evaluation, projections of operating gains, cash flow analysis, and other financial analysis and reporting for financial statements and forecasts.  Provides assumptions and data to financial accounting and tax units for projecting future results on product lines, and may participate in developing product investment strategy. May handle state insurance matters, filings, and other studies and research.  </t>
  </si>
  <si>
    <t xml:space="preserve">Top Business Unit Pricing/Product Development Actuaries are responsible for activities of actuarial staff involved in the pricing, rate-making and/or product development functions for a Major Business Product Group, or Line of Business, in which actuarial responsibilities are wholly or partially organized by actuarial function.   Generally, Top Pricing/Product Development Actuaries report to the most senior level Product Group or Line of Business Executive - COO, President, EVP, or SVP. They are responsible for the actuarial and quantitative analyses and techniques used in pricing and rate-making, and provide counsel to senior management on the appropriate courses of action for major product lines or markets.   May assure the preparation and interpretation of data in support or rate filings.  
Responsibilities may include the determination of rates, pricing structures, premiums, and the origination and evaluation of new product ideas, product development projects, filing and approvals, commission structure, systems specifications and other actuarial supports for product management. 
In some organizations, the pricing and rate-making function may report into the Head (generally SVP) of a Product Management/Development or Business Group or to the Top Corporate Actuary, Pos 102,  if actuarial product development is centralized in Corporate Actuarial.   </t>
  </si>
  <si>
    <t xml:space="preserve">The Top Corporate Actuary generally reports to the CEO, President, or CFO of the entire Company. The incumbent has overall responsibility for the Company’s Actuarial Department, including pricing, rate-making and product development for one or more major lines of business in a centralized actuarial organization, and overall Corporate responsibility for reserving to ensure the financial strength of product lines, as well as other responsibilities, such as research, statistical services, filings, systems, actuarial methods and standards, department policies and procedures, and other related human resources functions, such as recruiting and compensation. </t>
  </si>
  <si>
    <t>The Chief Actuary generally reports to the CEO, President, or CFO of the entire Company. The incumbent has overall responsibility for the Company’s Actuarial Department, including broad responsibility for:
* Product group financials—valuation/loss reserving primarily, may also provide input to tax planning, income  projections, and financial reporting.
* Corporate responsibilities—research, statistical reporting, state filings &amp; approvals, information systems, and development of standards and methods.
* Administration — actuarial recruiting, student programs, rotations, compensation, department policies.
If your Chief Actuary is also responsible for pricing, rate-making and/or product development for one or more major lines of business in a centralized actuarial organization, match to the Top Corporate Actuary, Position 102.</t>
  </si>
  <si>
    <t>Chief Actuary</t>
  </si>
  <si>
    <t>This is the highest level position that is charged with introducing and developing a strategic integrative enterprise risk management (ERM) framework to help the company mitigate risks, and allocate capital to build shareholder value with a full understanding of positive and negative potential of all the risks involved.  In a broad policy-level role, advises senior management on how to balance the enterprise's portfolio of identified and quantified risks with a portfolio of capital resources to derive real value to the organization.  Creates a risk-aware culture in the organization, and externally, familiarizes shareholders, regulators and rating agencies with the ERM program.  Through enterprise-wide risk management processes and committees, influences, guides and leads the organization's operating groups, strategic planners and risk managers to embark upon a formal risk assessment process, from risk measurement, mitigation, and optimization to monitoring results.  May report to The CFO, COO, or CEO/Board</t>
  </si>
  <si>
    <t>Chief Enterprise Risk Management</t>
  </si>
  <si>
    <t>Survey Sector</t>
  </si>
  <si>
    <t xml:space="preserve">Under direct supervision, provides technical and quantitative support to develop, test, validate, and maintain, predictive models that contribute to a business, product, or service.  This position is building its knowledge of the insurance business and company operations, and the practical implications of various statistical research outcomes and metrics on business decisions.  Responsible for statistical analyses, actuarial and/or research methods, as well as drawing inferences, developing reports, and presenting analysis and recommendations to appropriate audiences on low to moderately complex assignments.  Participates in a limited number of different projects simultaneously, and/or may also be responsible for routine research projects.  The typical candidate for this position is a new college graduate or M.S. candidate in a highly technical/quantitative discipline, such as Statistics, Mathematics, Economics, Operations Research, Computer Science, etc., who brings limited experience to the position, other than internships.  Typically reports to the Manager or Director of the unit.   </t>
  </si>
  <si>
    <t xml:space="preserve">Generally, the first step in the career path, this position is learning the basics of insurance company financials, such as premiums, loss reserves, and expenses, as well as the company's data systems.  Emphasis is on the less complex/detailed mandated calls from the different state departments of insurance.  The incumbent works under direct supervision.  Typically, a college degree in Business, Finance and/or Mathematics and up to 2 years work experience within the insurance industry.  May be non-exempt for an initial 6 - 12 month period. </t>
  </si>
  <si>
    <t>Statistical Reporting to State Insurance Departments</t>
  </si>
  <si>
    <t xml:space="preserve">This position requires a very experienced and knowledgeable actuarial viewpoint in a wide variety of actuarial subjects, and in Company, Industry, and Regulatory practices.  Specialization is in product line financials in the area of a product line's premium rates and pricing structures, profit forecasts, reserve adequacy, and other product line actuarial determinations.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 </t>
  </si>
  <si>
    <t xml:space="preserve">Fellow with typically 6 to 10 years of actuarial experience, some of which may include experience as an actuarial candidate taking exams.   Work is complex, requiring ingenuity and creativity.  Typically reports to a Managing Actuary. </t>
  </si>
  <si>
    <t xml:space="preserve">This position requires a very experienced and knowledgeable actuarial viewpoint in a wide variety of actuarial subjects, and in Company, Industry, and Regulatory practices.  Specialty is in actuarial science and research, including monitoring developments in actuarial techniques, standards, and assumptions, and the legal and regulatory environment.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 </t>
  </si>
  <si>
    <t xml:space="preserve">This position requires a very experienced and knowledgeable actuarial viewpoint in a wide variety of actuarial subjects, and in Company, Industry, and Regulatory practices. Specialty is in the analysis and interpretation of product line financials, the testing of reserve adequacy, the valuation of liabilities, cash flow analysis, and product investment strategy.  Work is complex and strategic.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 </t>
  </si>
  <si>
    <t xml:space="preserve">This position requires a very experienced and knowledgeable actuarial viewpoint in a wide variety of actuarial subjects, and in Company, Industry, and Regulatory practices. Specialty is in the determination of rating and pricing structures and premiums, and the origination and evaluation of rate structures for new product ideas, which are complex and strategic.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 </t>
  </si>
  <si>
    <t xml:space="preserve">Generally, Top Technical Actuaries report to a Top Business Unit Actuarial Executive in a Major Product Group, line of Business or Segment (200s job code series), or to a Managing Actuary (300s job code series), depending on the size of the organization, and level of expertise required. </t>
  </si>
  <si>
    <t>This is the highest level of technical actuarial specialization and expertise.  Specialization is in product line financials to determine a product line's premium rates, profit forecasts, reserve adequacy, and other product line evaluations.  Work is highly complex and strategic. May also handle departmental responsibilities, actuarial systems, and budget.   The position regularly advises senior management on actuarial or mathematical techniques in determining appropriate courses of action.  This position may sponsor, plan and manage large complex projects.</t>
  </si>
  <si>
    <t>This is the highest level of technical actuarial specialization and expertise.  Specialty is in actuarial science and research, including monitoring developments in actuarial techniques, standards, and assumptions, and the legal and regulatory environment.   Work is highly complex and strategic. May also handle departmental responsibilities, actuarial systems, and budget.   The position regularly advises senior management on actuarial or mathematical techniques and helps to formulate company policy regarding actuarial standards. May represent the company on industry and professional committees.   This position may sponsor, plan and manage large complex projects.</t>
  </si>
  <si>
    <t>This is the highest level of technical actuarial specialization and expertise.  Specialty is in the analysis and interpretation of product line financials, the testing of reserve adequacy, the valuation of liabilities, cash flow analysis, and product investment strategy.  Work is highly complex and strategic. The position regularly advises senior management on actuarial or mathematical techniques in determining the appropriate courses of action.   This position may sponsor, plan and manage large complex projects.</t>
  </si>
  <si>
    <t>This is the highest level of technical actuarial specialization and expertise.  Specialty is in the determination of pricing structure and premiums, and the origination and evaluation of new product ideas, which are highly specialized, complex, and strategic.  The position regularly advises senior management on actuarial or mathematical techniques in determining the appropriate courses of action.   This position may sponsor, plan and manage large complex projects.</t>
  </si>
  <si>
    <t xml:space="preserve">Top Technical Actuary - Pricing/Product Development </t>
  </si>
  <si>
    <t>Technical Actuaries by Practice Area or Product Line</t>
  </si>
  <si>
    <t xml:space="preserve">Position provides administrative and technical support to actuarial staff by preparing and analyzing statistical information to be used in actuarial computations.  Coordinates actuarial research, performs systems updates, maintains financial forecasts, regulatory filings, and ad hoc requests.  Possesses basic knowledge of insurance products, accounting principles, databases, and programming.  </t>
  </si>
  <si>
    <t xml:space="preserve">This position typically reports to a Manager, Actuarial Statistical Support or Supervisor or Team Leader in an Actuarial or Data Management/Information Services Department.  One to three years of experience.  This position could be non-exempt during an initial training period.  </t>
  </si>
  <si>
    <t xml:space="preserve">The incumbent typically is not pursuing an actuarial designation, but may have one or two exams.  The position provides strong quantitative support in product development, financial analysis, management reporting, and other actuarial research, applying advanced statistical concepts and computer tools.  Adept in computer technology, programming languages, software tools, and modeling. Extracts and integrates data from various databases to analyze and develop reports and spreadsheets. </t>
  </si>
  <si>
    <t xml:space="preserve">This position typically reports to a Manager, Actuarial Statistical Support, or a Manager in an Actuarial or Data Management/Information Services Department.  Three to five years of experience. </t>
  </si>
  <si>
    <t xml:space="preserve">Analyst - Actuarial Statistical Support </t>
  </si>
  <si>
    <r>
      <t xml:space="preserve">This position typically is not an Actuary, nor pursuing actuarial designation, but an incumbent may have one or two exams.   It is defined by the highest level of technical actuarial </t>
    </r>
    <r>
      <rPr>
        <i/>
        <sz val="9"/>
        <rFont val="Calibri"/>
        <family val="2"/>
      </rPr>
      <t>support</t>
    </r>
    <r>
      <rPr>
        <sz val="9"/>
        <rFont val="Calibri"/>
        <family val="2"/>
      </rPr>
      <t xml:space="preserve"> requiring broad-based knowledge of actuarial business functions, statistical methods of analysis, company actuarial systems and databases, and their integration, and technical facility with leading computer tools and technology.   Develops methodologies, assumptions, qualifications, and computer programs, using a variety of programming languages and software, to capture data for complex actuarial analyses.   Facility in college level math, with an experienced quantitative background.  </t>
    </r>
  </si>
  <si>
    <t>This position typically reports to a Manager, Actuarial Statistical Support, or a Manager in an Actuarial or Data Management/Information Services Department.   Five plus years of experience.</t>
  </si>
  <si>
    <t xml:space="preserve">Manages a staff of professional actuarial statistical support personnel responsible for generating and analyzing complex data used in actuarial computation and documentation, needed for pricing, product development, forecasting, reserve testing, regulatory filings, and other actuarial purposes.   Ensures that actuarial systems and databases conform to and utilize actuarial setting methodologies that produce efficient, consistent, and integrated data. Responsibilities have a very significant financial impact.  </t>
  </si>
  <si>
    <t xml:space="preserve">This position manages research required to identify and solve actuarial problems in company operations. Very high level of experience in statistical methodologies and computer modeling to provide direction and oversight to the production and analyses of complex actuarial statistical data. The position requires a broad-based actuarial, business, and computer technology viewpoint acquired through 8 or more years of experience.  </t>
  </si>
  <si>
    <t>This position is typically not an Actuary, nor pursuing actuarial designation, but an incumbent may have passed some actuarial exams.  The position typically reports to a Top Executive in an Actuarial or Data Management/Information Services Department.  Ten plus years of experience.</t>
  </si>
  <si>
    <t xml:space="preserve">Manager - Actuarial Statistical Support    </t>
  </si>
  <si>
    <t xml:space="preserve">Supports the management of insurance product lines subject to catastrophe perils by producing catastrophe model results for portfolio risk analysis used in ratemaking, reinsurance pricing, exposure management, and catastrophe response.  The main responsibilities include preparing catastrophe model exposure data and quantifying natural catastrophe risk based on commercial catastrophe modeling software such as RMS, AIR, EQE and/or proprietary models.  In-depth knowledge of at least one catastrophe modeling software and catastrophe modeling concepts. </t>
  </si>
  <si>
    <t>Typically, 1 - 3 years of experience.  Quantitative background in general catastrophe model(s), combined with some actuarial product line support.  Typically, reports to Catastrophe Risk Manager, Project Leader Actuarial Department Manager</t>
  </si>
  <si>
    <t>Typically, 3 - 5 years of experience.  Strong quantitative background in general catastrophe modeling techniques and peril-specific methodologies, combined with actuarial product line support experience.  Degree in Math, Computer Science, Risk Management, Actuarial Science, or Finance.    Typically, reports to Catastrophe Risk Manager or Actuarial Department Manager</t>
  </si>
  <si>
    <t xml:space="preserve">Supports the management of insurance product lines subject to catastrophe perils by producing catastrophe model results for portfolio risk analysis used in ratemaking, reinsurance pricing, exposure management, and catastrophe response.  The main responsibilities include preparing catastrophe model exposure data and quantifying natural catastrophe risk based on commercial catastrophe modeling software such as RMS, AIR, EQE and/or proprietary models.  Produces and interprets quantitative reports that assess potential financial loss to insurance portfolios due to natural disasters.    May be responsible for database and network administration for the catastrophe system architecture. </t>
  </si>
  <si>
    <t>Typically, 5 - 8 years of experience.  Very strong quantitative background with extensive knowledge of multiple commercial catastrophe models, combined with a seasoned business outlook.  Undergraduate or graduate degree in Math, Computer Science, Risk Management, Actuarial Science, or Finance.   Typically, reports to Catastrophe Risk Manager or Actuarial Department Manager</t>
  </si>
  <si>
    <t xml:space="preserve">Manages a multi-disciplinary team responsible for assisting Product Managers whose product lines are subject to catastrophic perils.  Consults with management and aids in the understanding of catastrophe risks, sensitivity studies, and added analytics based on catastrophe model, such as reinsurance strategy and program review.  Encompasses geographic management of Probable Maximum Losses (PMLs), both gross and net, of reinsurance, product pricing, cost allocation, and optimal growth strategies.  </t>
  </si>
  <si>
    <t>Typically, 10 plus years of experience.  Strong quantitative background in catastrophe risk and actuarial product line management.  Degree in Mathematics, Computer Science, Economics, Risk Management, Actuarial Science,  or Statistics.   Typically, reports to Department Head.</t>
  </si>
  <si>
    <t>Catastrophe Risk</t>
  </si>
  <si>
    <t>The emphasis in this position is on learning various actuarial operations and the insurance business, such as marketing, underwriting and product development.  As the position builds professional experience, it gains skill in using spreadsheets, databases, statistical software, and computer languages to compile and categorize data, document/verify factors used in classifying risk, loss and expense reserving, rate filings, financial statements, premiums, and profitability analysis.   Learns to translate findings into effective communications and recommendations.  Participates in a limited number of actuarial studies simultaneously, and/or may also directly manage smaller or more routine actuarial projects.</t>
  </si>
  <si>
    <t>This position is the first step in the Actuarial Candidate Career Path.  Generally, incumbents are hired directly out of college with a B.S. in Applied Mathematics, Statistics, Economics, Computer Science, or other quantitative discipline - without experience other than internships.  They may have passed 1 - 2 exams, but with computer-based testing/self-paced e-learning, some incumbents may have completed the Preliminary Education Component or beyond.   Typically reports to an Actuarial Manager or Team Leader.  Position could be non-exempt during an initial 6 - 12 month period.</t>
  </si>
  <si>
    <t xml:space="preserve">This position leverages its more advanced actuarial expertise to contribute to more complex premium and reserve calculations for new or existing products.    It continues to build knowledge of the business context in which it operates and develops expertise in one or more lines of business or product areas for analyzing loss and expense reserves, developing rate indicators, evaluating pricing levels, and analyzing profitability.  May also perform experience studies, and other research and statistical analyses.  Develops effective communications and recommendations to management with supporting documentation.  May provide direction and insight on the work of more junior level actuarial candidates and also coordinate/contribute to a number of different projects of some complexity/scale simultaneously.  The position may also team lead one or more advanced actuarial projects or studies.  </t>
  </si>
  <si>
    <t xml:space="preserve">The position typically has a B.S. in Applied Mathematics, Statistics, Economics, Computer Science, or other quantitative major, with no less than 2 years of experience in an actuarial capacity.   Most incumbents will have completed 3 - 5 exams/online courses; however some incumbents who rapidly pass exams may have already attained Associateship.   Typically reports to an Actuarial Manager/Director. </t>
  </si>
  <si>
    <t xml:space="preserve">This position combines very advanced and creative actuarial knowledge with sound business judgment, based on solid experience with a range of decisions based on actuarial analysis and forecasting, to maximize profit and growth.  Combined with its broader awareness of the business, area(s) of specialization, insurance markets, competitive climate,  and regulatory environment, the position develops very complex actuarial formulations leading to the recommendation of extensive and impactful pricing strategies and loss reserving.  Provides consultation and clarification on actuarial models and risk issues, and influences management towards courses of action that have a potentially sizeable impact on products, markets, underwriting, pricing, risk management, and profitability. The position may direct multiple complex actuarial projects simultaneously, cross-functionally, as well as aspects of very broad, large and complex initiatives.  </t>
  </si>
  <si>
    <t xml:space="preserve">Level III - Senior Actuarial Assistant </t>
  </si>
  <si>
    <t xml:space="preserve">This position is the highest level of the Actuarial Candidate career path, prior to an incumbent attaining Fellowship and promotion into a position with full Fellowship responsibility.  The position operates from a very seasoned vantage point resulting in "big picture" thinking, business insight, actuarial innovation and intuition, influence, and leadership.  Very familiar with internal and external statistical trends, factors, issues, and data impacting underwriting results and business strategies.  Due to very advanced and sophisticated actuarial conceptual ability and highly relevant business know-how, the position works closely with Product Management to prepare financial forecasts to achieve profitability and growth goals, and to provide actuarial analyses, responses and communications for various audiences inside and outside the company.  The position may function as an Individual Contributor, performing extensive research on high-impact and complex actuarial studies, and/or may directly manage, plan, implement and/or sponsor large complex actuarial studies, pricing strategies and policies. </t>
  </si>
  <si>
    <t>Level IV -  Associate Actuary</t>
  </si>
  <si>
    <t>Actuarial Candidates Pursuing Associateship &amp; Fellowship</t>
  </si>
  <si>
    <t xml:space="preserve">Supervises a unit of actuarial staff (recent fellows, associates, actuarial candidates and/or support personnel), performing actuarial studies and analyses of statistical data for a variety of purposes.   Oversees staff in analyses that support the determination of reserves, the calculation of premiums and/or design of products/plans for a section or unit of a large subset of a Major Product Group/Line or Business, or Market.  Provides administrative oversight as well as technical guidance. </t>
  </si>
  <si>
    <t>Supervising/Managing Actuaries (first-line)</t>
  </si>
  <si>
    <t>Product development includes origination and evaluation of new product ideas, and pricing/maintenance of existing products with a focus on profitability and growth of the product line.  Valuation/reserving includes analyzing claims and loss experience to test reserve adequacy and strengthen product line financials. Also includes cash flow analysis, income projections, tax planning, strategic assessment and may include administrative responsibilities such as marketing support, systems, human resources and departmental budget.</t>
  </si>
  <si>
    <t xml:space="preserve">Managing Actuaries - Product Line (LOB) are responsible for the overall management and technical oversight of actuarial staff (fellows, associates, actuarial candidates and/or support personnel) where activities are concerned with both rate-making and reserving activities for a subset or segment of a Major Product Group, Line of Business, or Market.   They provide counsel to the Top Actuarial Executive within the Product Group/Line of Business, or Market Segment, and to Product Management/Underwriting, and Financial Management on actuarial assumptions, techniques and forecasts. Generally, they report to a Top Actuarial or Financial Executive of the Major Product Group, Line of Business, or Market, or to an Actuarial or Financial Executive in a Corporate Actuarial Department.  </t>
  </si>
  <si>
    <t>Activities may include monitoring developments in actuarial techniques, researching laws and regulations applicable to actuarial science and insurance operations; analyzing competitive developments in the marketplace; managing studies that underlie actuarial assumptions, counsel on underwriting standards, and representing the company on industry and professional committees, or state regulatory matters.  May also include department administrative responsibilities such as marketing support, actuarial systems, human resources and/or budget.</t>
  </si>
  <si>
    <t xml:space="preserve">Managing Actuaries - Research/Support are responsible for the overall management and technical oversight of actuarial staff (fellows, associates, actuarial candidates and/or support personnel) where activities are concerned with identifying and solving actuarial problems involved in a subset or segment of a Major Product Group, Line of Business, or Market.   They provide counsel on  a wide variety of actuarial subjects as they relate to company, industry, and regulatory practices.   Generally, they report to a Top Actuarial or Financial Executive of a Major Product Group, Line of Business, or Market, or to an Actuarial or Financial Executive in a Corporate Actuarial Department.  </t>
  </si>
  <si>
    <t>Functions include valuation of liabilities, calculation of reserves, testing of reserve adequacy, asset/liability matching, surplus evaluation, projections of operating gains, cash flow analysis, and other financial analysis and reporting for financial statements and forecasts.  Provides assumptions and data to financial accounting and tax units for projecting future results on product lines, and recommends how to improve financial strength. May participate in developing product investment strategy, and handle state insurance matters, filings, and other studies and research.</t>
  </si>
  <si>
    <t xml:space="preserve">Managing Actuaries - Valuation/Reserving are responsible for the overall management and technical oversight of actuarial staff (fellows, associates, actuarial candidates and/or support personnel) where activities are concerned with reserving and other product line financials for a subset or segment of a Major Product Group, Line of Business, or Market.   They provide counsel on the overall financial strength of the product line to the Top Actuarial or Financial Executives within the Major Product Group, Line of Business, or Market they support.   Generally, they report to a Top Actuarial or Financial Executive of a Major Product Group, Line of Business, or Market, or to an Actuarial or Financial Executive in a Corporate Actuarial Department.  </t>
  </si>
  <si>
    <t xml:space="preserve">Managing Actuary -  Valuation/Reserving </t>
  </si>
  <si>
    <t>Activities may include analyses and recommendations regarding rate-making/pricing structures, the origination and evaluation of new product ideas, and interpretation and preparation of data in support of rate filings with state insurance departments</t>
  </si>
  <si>
    <t xml:space="preserve">Managing Actuaries - Pricing/Product Development are responsible for the overall management and technical oversight of an actuarial staff (fellows, associates, actuarial candidates, and/or support personnel) where activities are concerned with pricing, rate-making and product development for a subset or segment of a Major Product Group, Line of Business, or Market.  They provide counsel to the Top Actuarial Executive within the Product Group or Line of Business, and to Product Management and Underwriting on actuarial analyses and techniques for setting appropriate rate structures.   Generally, they report to the Top Actuarial Executive of a Major Product Group, Line of Business or Market; or to an Actuarial Executive in a Corporate Actuarial Department. </t>
  </si>
  <si>
    <t xml:space="preserve">Managing Actuary - Pricing/Product Development </t>
  </si>
  <si>
    <t>Managing Actuaries by Practice Area, Product Line, Region, or International Territory</t>
  </si>
  <si>
    <t>Top Segment Actuaries are responsible for activities of actuarial staff for a major book of business based on Market Segment, such as "Small Business", "Large Business", or "National Accounts", within a major Product Group or Line of Business. They are responsible for the actuarial analyses and techniques used in determining appropriate courses of action for the segment's business, and provide counsel to senior management on strategic actuarial assumptions and forecasts. Generally, Top Segment Actuaries report to the most senior level Segment Executive  - COO, President, EVP, or SVP.</t>
  </si>
  <si>
    <t>Pricing/product development includes origination and evaluation of new product ideas, and pricing and maintenance of existing products with a strong focus on the profitability and growth of the product line.  Valuation/reserving includes analyzing claims and loss experience to test reserve adequacy and strengthen product line financials. Also includes cash flow analysis, income projections, tax planning/coordination, as well as strategic assessment and may include department administrative responsibilities such as marketing support, actuarial systems, human resources and departmental budget.</t>
  </si>
  <si>
    <t>Top Product/Line of Business Actuarial Executives are responsible for the activities of actuarial staff involved in both the pricing/rate-making, product development and reserving function for a Major Business Product Group, or Line of Business.  Top Product Line Actuarial Executives generally report to the most senior level Product Group or Line of Business Executive -- COO, President, EVP, or SVP.</t>
  </si>
  <si>
    <t xml:space="preserve">Specific activities vary, but may include monitoring developments in actuarial techniques, researching laws and regulations applicable to actuarial science and insurance operations; analyzing competitive developments in the marketplace; managing studies that underlie actuarial assumptions, counsel on underwriting standards, and representing the company on industry and professional committees, or state regulatory matters.  May also include department administrative responsibilities such as marketing support, actuarial systems, human resources and departmental budget.  </t>
  </si>
  <si>
    <t xml:space="preserve">Top Research/Support Actuarial Executives are responsible for the activities of actuarial staff involved in research and analyses of strategic actuarial issues/concerns in a Major Business Product Group, Market, or Line of Business.  Top Research/Support Actuarial Executives generally report to the Head of a Financial or Product Management area (SVP; CFO) of a Major Business Product Group or Line of Business, or to a Top Actuarial Executive in a Corporate Actuarial Department. </t>
  </si>
  <si>
    <t xml:space="preserve">Responsibilities include valuation of liabilities, calculation of reserves, testing of reserve adequacy, asset/liability matching, surplus evaluation, projections of operating gains, cash flow analysis, and other financial analysis and reporting for financial statements and forecasts.  Provides assumptions and data to financial accounting and tax units for projecting future results on product lines, and may participate in developing product investment strategy. May handle state insurance matters, filings, and other studies and research.  </t>
  </si>
  <si>
    <t>Top Valuation/Reserving Actuaries are responsible for activities of actuarial staff involved in the analysis of losses and liabilities to ensure adequate reserving and overall financial strength of the product line (s) for a Major Business Product Group, or Line of Business, in which actuarial responsibilities are wholly or partially organized by actuarial function.  Top Valuation/Reserving Actuarial Executives generally report to the Head of a Major Business Product Group or Market, or to the Head of Financial Management (SVP; CFO) of a Major Product Group or Market, or to the Chief Actuary (Position 101) or the Top Corporate Actuary (102).</t>
  </si>
  <si>
    <t xml:space="preserve">In some organizations, the pricing and rate-making function may report into the Head (generally SVP) of a Product Management/Development or Business Group or to the Top Corporate Actuary, Pos 102,  if actuarial product development is centralized in Corporate Actuarial.   </t>
  </si>
  <si>
    <t>Responsibilities may include the determination of rates, pricing structures, premiums, and the origination and evaluation of new product ideas, product development projects, filing and approvals, commission structure, systems specifications and other actuarial supports for product management.</t>
  </si>
  <si>
    <t>Top Pricing/Product Development Actuaries are responsible for activities of actuarial staff involved in the pricing, rate-making and/or product development functions for a Major Business Product Group, or Line of Business, in which actuarial responsibilities are wholly or partially organized by actuarial function.   Generally, Top Pricing/Product Development Actuaries report to the most senior level Product Group or Line of Business Executive - COO, President, EVP, or SVP. They are responsible for the actuarial and quantitative analyses and techniques used in pricing and rate-making, and provide counsel to senior management on the appropriate courses of action for major product lines or markets.   May assure the preparation and interpretation of data in support or rate filings.</t>
  </si>
  <si>
    <t xml:space="preserve">Top Business Unit Actuarial Executive - Pricing/Product Development </t>
  </si>
  <si>
    <t>Top Business Unit Actuarial Executives by Practice Area, Product Line, Segment, or Region</t>
  </si>
  <si>
    <t>Typically reports to the Head of Global Operations or International Strategic Business Unit.</t>
  </si>
  <si>
    <t xml:space="preserve">    </t>
  </si>
  <si>
    <t xml:space="preserve">The position operates in a strong consultancy and influencing role, to ensure local country actuarial activities are in accordance with not only applicable foreign business rules and regulations, but also professional codes of conduct and actuarial best practices.  May also play an integral role in the company’s international merger and acquisitions activity, particularly loss reserve analysis and other due diligence for potential multi-national business transactions. </t>
  </si>
  <si>
    <t>If your Chief Actuary is also responsible for pricing, rate-making and/or product development for one or more major lines of business in a centralized actuarial organization, match to Position 102.</t>
  </si>
  <si>
    <t xml:space="preserve"> - Administration — actuarial recruiting, student programs, rotations, compensation, department policies. </t>
  </si>
  <si>
    <t xml:space="preserve"> - Corporate responsibilities—research, statistical reporting, state filings &amp; approvals, information systems, and development of standards and methods. </t>
  </si>
  <si>
    <t xml:space="preserve"> - Product group financials—valuation/loss reserving primarily, may also provide input to tax planning, income projections, and financial reporting. </t>
  </si>
  <si>
    <t xml:space="preserve">The Chief Actuary generally reports to the CEO, President, or CFO of the entire Company. The incumbent has overall responsibility for the Company’s Actuarial Department, including: </t>
  </si>
  <si>
    <t>Top Corporate Actuaries</t>
  </si>
  <si>
    <t>Enterprise Risk Management</t>
  </si>
  <si>
    <t xml:space="preserve">Predictive Modeler - Healthcare </t>
  </si>
  <si>
    <t xml:space="preserve">Senior Predictive Modeler - Healthcare </t>
  </si>
  <si>
    <t>This position leverages expert knowledge of the predictive analytics field by executing changes to core business processes to maximize profitability and growth.  Provides advanced quantitative and highly specific/relevant business knowledge to drive research for healthcare business priorities in a synergistic fashion.  Recognized as the company/industry expert in given field, provides technical guidance/leadership to individuals and teams on statistical, operational, or technical problems.  May sponsor complex projects, based on ability to translate high-level business needs and key initiatives into appropriate problem scenarios for research, as well as plan and manage staff directly on large complex projects.  May function as an Individual Contributor to ensure the most robust statistical techniques are being evaluated and utilized to construct innovative models for the company.  Incumbents are likely to have a PH.D. with 8 + years of predictive modeling experience and a proven track record of core change using modeling.  Typically reports to the Head of Predictive Modeling, Head of Product Ops/Mgt or Head Actuary.</t>
  </si>
  <si>
    <t>As the Head of Predictive Modeling for a Major Healthcare Product Group, or Segment, such as Managed Care, this position manages predictive modeling projects over a range of business lines and products to identify problem scenarios and devise analytic solutions that contribute to market share growth/profitability.  Oversees/develops a high level team of Predictive Modelers and/or Managers to develop, test, validate, and maintain robust predictive models for developing healthcare metrics for products and services, customer segments, and competitive pricing strategies.   Consults on innovative risk strategies using proprietary systems/data sources to achieve extensive business goals and objectives.  Works with teams to implement protocols for the efficient capture/maintenance of patient-level data from numerous sources to maintain high data quality standards.  Presents complex modeling to decision-makers that maximizes knowledge transfer and bottom-line impact of modeling results.  Solid understanding of product management/operations, current industry/regulatory environment, economic modeling, and management principles.  Preferably a Masters Degree or PH.D. w/10 yrs predictive modeling/management experience.  May report to the SBU Head, Head of Product Mgt/Ops, or Head Actuary.</t>
  </si>
  <si>
    <t>Healthcare Predictive Modeling/Data Analytics</t>
  </si>
  <si>
    <t xml:space="preserve">This position requires a very experienced and knowledgeable actuarial viewpoint in a wide variety of actuarial subjects, and in Company, Industry, and Regulatory practices. Specialty is in the determination of healthcare rating and pricing structures and premiums, the determination of block rating formulas, and the evaluation of rate structures for product ideas, which are complex and strategic.  This position has highly developed communication and presentation skills, working independently with Product Management, Underwriting, Marketing, and Finance on actuarial analyses and recommendations regarding appropriate courses of actions.  May direct and train lower level students, but is not an administrative supervisor. </t>
  </si>
  <si>
    <t>This is the highest level of technical actuarial specialization and expertise.  Specialization is in healthcare product line financials to determine premium rates, profit forecasts, reserve adequacy, and other product line evaluations.  Work is highly complex and strategic. They regularly provide counsel to the Top Actuarial Executives within the Healthcare Product Group/Line of Business, or Market Segment, and to Product Management/Underwriting, and Financial Management on strategic actuarial assumptions, techniques, forecasts, and course of action. May also handle departmental responsibilities, actuarial systems, and budget.   This position may sponsor, plan and manage large complex projects.</t>
  </si>
  <si>
    <t>This is the highest level of technical actuarial specialization and expertise.  Specialty is in actuarial science and research, including monitoring developments in healthcare actuarial techniques, standards, and assumptions, and the legal and regulatory environment.   Work is highly complex and strategic.  The position regularly advises senior management on actuarial or mathematical techniques and helps to formulate company policy regarding actuarial standards, and appropriate courses of action.  May represent the company on industry and professional committees.  May also handle departmental responsibilities, actuarial systems, and budget.   This position may sponsor, plan and manage large complex projects.</t>
  </si>
  <si>
    <t>This is the highest level of technical actuarial specialization and expertise.  Specialty is in the analysis and interpretation of healthcare product line financials, the testing of reserve adequacy, the valuation of liabilities, cash flow analysis, and product investment strategy.  Work is highly complex and strategic. The position regularly advises senior management on actuarial or mathematical techniques in determining the appropriate courses of action.   This position may oversee projects, as the highest level individual contributor, in a dual career track.</t>
  </si>
  <si>
    <t>Top Technical Healthcare Actuary - Healthcare Valuation/Reserving</t>
  </si>
  <si>
    <t>This is the highest level of technical actuarial specialization and expertise.  Specialty is providing competitive pricing and rating factors for use by Underwriting in the calculation of required rates for large groups, developing and updating applicable Corporate block rating formulas to ensure the calculation of adequate premium rates, and the origination and evaluation of new product ideas, and other specialized, complex, and strategic evaluations.  They regularly provide counsel to the Top Actuarial Executive within the Healthcare Product Group or Line of Business, and to Product Management and Underwriting on actuarial analyses and techniques for setting appropriate rate structures for key accounts and other strategic market evaluations.   This position may sponsor, plan and manage large complex projects.</t>
  </si>
  <si>
    <t xml:space="preserve">Top Technical Healthcare Actuary - Pricing/Product Development </t>
  </si>
  <si>
    <t>Healthcare Technical Actuaries by Practice Area or Product Line</t>
  </si>
  <si>
    <t xml:space="preserve">Position provides administrative and technical support to actuarial staff by preparing and analyzing statistical information to be used in actuarial computations.  Coordinates actuarial research, performs systems updates, develops new reports and output files as requested by actuarial staff.  Provides for and maintains information for financial forecasts, rating, reserving, marketing, rating regulatory filings, and ad hoc requests.  Possesses basic knowledge of insurance products, accounting principles, databases, and programming.  </t>
  </si>
  <si>
    <t xml:space="preserve">This position typically reports to a Manager, Actuarial Statistical Support or Supervisor or Team Leader in an Actuarial or Data Management/Information Services Department.   One to three years of experience.  This position could be non-exempt during an initial training period.  </t>
  </si>
  <si>
    <t xml:space="preserve">The incumbent typically is not pursuing an actuarial designation, but may have one or two exams.  The position provides strong quantitative support in product development, financial analysis, management reporting, and other actuarial research, applying advanced statistical concepts and computer tools.  Adept in computer technology, programming languages, software tools, and modeling. Extracts and integrates data from various databases to analyze and develop reports and spreadsheets.  </t>
  </si>
  <si>
    <t>This position typically reports to a Manager, Actuarial Statistical Support, or a Manager in an Actuarial or Data Management/Information Services Department.   Three to five years of experience.</t>
  </si>
  <si>
    <t xml:space="preserve">This position typically is not an Actuary, nor pursuing actuarial designation, but an incumbent may have one or two exams.   It is defined by the highest level of technical actuarial support requiring broad-based knowledge of actuarial business functions, statistical methods of analysis, company actuarial systems and databases, and their integration, and technical facility with leading computer tools and technology.   Develops methodologies, assumptions, qualifications, and computer programs, using a variety of programming languages and software, to capture data for complex actuarial analyses.   Facility in college level math, with an experienced quantitative background.  </t>
  </si>
  <si>
    <t xml:space="preserve">This position typically reports to a Manager, Actuarial Statistical Support, or a Manager in an Actuarial or Data Management/Information Services Department.   Five plus years of experience. </t>
  </si>
  <si>
    <t>This position is typically not an Actuary, nor pursuing actuarial designation, but an incumbent may have passed some actuarial exams.  The position typically reports to a Top Executive in an Actuarial or Data Management/Information Services Department.   Ten plus years of experience.</t>
  </si>
  <si>
    <t>Healthcare Actuarial Statistical Support</t>
  </si>
  <si>
    <t xml:space="preserve">Level III - Senior Actuarial Assistant - Healthcare </t>
  </si>
  <si>
    <t>This position is the highest level of the Actuarial Candidate career path, prior to an incumbent attaining Fellowship and promotion into a position with full Fellowship responsibility.  The position operates from a very seasoned vantage point resulting in "big picture" thinking, business insight, actuarial innovation and intuition, influence, and leadership.  Very familiar with internal and external statistical trends, factors, issues, and data impacting underwriting results and business strategies.  Due to very advanced and sophisticated actuarial conceptual ability and highly relevant business know-how, the position works closely with Product Management to prepare financial forecasts to achieve profitability and growth goals, and to provide actuarial analyses, responses and communications for various audiences inside and outside the company.  The position may function as an Individual Contributor, performing extensive research on high-impact and complex actuarial studies, and/or may directly manage, plan, implement and/or sponsor large complex actuarial studies, pricing strategies and policies.</t>
  </si>
  <si>
    <t>Level IV -  Associate Actuary - Healthcare</t>
  </si>
  <si>
    <t>Healthcare Actuarial Candidates Pursuing Associateship &amp; Fellowship</t>
  </si>
  <si>
    <t xml:space="preserve">Supervises a unit of actuarial staff (recent fellows, associates, actuarial candidates and/or support personnel), performing actuarial studies and analyses of statistical data for a variety of purposes.   Oversees staff in analyses that support the determination of reserves, the calculation of rates and premiums, block formulas, and/or design of products/plans for a section or unit of a large subset of a Major Product Group/Line or Business, or Market.  Provides administrative oversight as well as technical guidance. </t>
  </si>
  <si>
    <t>Healthcare Supervising Actuaries</t>
  </si>
  <si>
    <t xml:space="preserve">Primary responsibility is the development of competitive pricing and rating factors for use by Underwriting in the calculation of required rates for assigned Healthcare business; and in the maintenance of the long-term financial stability and viability of the Corporation by ensuring that income meets the future needs for claims and operating expenses for various healthcare product lines.  Consults with and advises top management on actuarial analyses regarding Corporate planning, new product development, market strategy, product pricing, profit and loss, and underwriting approaches.  Provides support to Marketing in meeting with key accounts to develop rating/financial strategies.  </t>
  </si>
  <si>
    <t xml:space="preserve">Managing Actuaries - Healthcare Product Line are responsible for the overall management and technical oversight of actuarial staff (fellows, associates, actuarial candidates and/or support personnel) where activities are concerned with both rate-making and reserving activities for a subset or segment of a Major Healthcare Product Group, Line of Business, or Market.   They provide counsel to the Top Actuarial Executive within the Product Group/Line of Business, or Market Segment, and to Product Management/Underwriting, and Financial Management on actuarial assumptions, techniques and forecasts. Generally, they report to a Top Actuarial or Financial Executive of the Major Healthcare Product Group, Line of Business, or Market, or to a Top Actuarial or Financial Executive in a Corporate Actuarial Department.  </t>
  </si>
  <si>
    <t>Activities may include monitoring developments in actuarial techniques, researching laws and regulations applicable to actuarial science and insurance operations, analyzing competitive developments in the marketplace, managing studies that underlie actuarial assumptions, counseling on underwriting standards, and representing the company on industry and professional committees, or state regulatory matters.  May also include department administrative responsibilities such as marketing support, actuarial systems, human resources and departmental budget.</t>
  </si>
  <si>
    <t xml:space="preserve">Managing Actuaries - Healthcare Research/Support are responsible for the overall management and technical oversight of actuarial staff (fellows, associates, actuarial candidates and/or support personnel) where activities are concerned with identifying and solving actuarial problems involved in a subset or segment of a Major Healthcare Product Group, Line of Business, or Market.   They provide counsel on  a wide variety of actuarial subjects as they relate to company, industry, and regulatory practices.   Generally, they report to a Top Actuarial or Financial Executive of the Major Healthcare Product Group, Line of Business, or Market, or to a Top Actuarial or Financial Executive in a Corporate Actuarial Department.  </t>
  </si>
  <si>
    <t>Primary responsibility is to assure long-term financial stability and viability of the Corporation by ensuring that Corporate income meets the future needs for claims and operating expenses for various healthcare product lines.  Responsible for estimates of reserves required for unpaid claim liability for financial statement reporting.  Provides information to senior management based on actuarial analyses regarding Corporate planning, internal and statutory financial reporting, and financial forecasting.  May also handle state insurance matters, filings, and other studies and research.</t>
  </si>
  <si>
    <t xml:space="preserve">Managing Actuaries - Healthcare Valuation/Reserving are responsible for the overall management and technical oversight of actuarial staff (fellows, associates, actuarial candidates and/or support personnel) where activities are concerned with reserving and other product line financials for a subset or segment of a Major Healthcare Product Group, Line of Business, or Market.   They provide counsel on the overall financial strength of the product line to the Top Actuarial or Financial Executives within the Major Product Group, Line of Business, or Market they support.   Generally, they report to a Top Actuarial or Financial Executive of the Major Healthcare Product Group, Line of Business, or Market, or to a Top Actuarial or Financial Executive in a Corporate Actuarial Department.  </t>
  </si>
  <si>
    <t xml:space="preserve">Managing Healthcare Actuary - Valuation/Reserving </t>
  </si>
  <si>
    <t xml:space="preserve">Primary responsibility is to develop and provide competitive pricing and rating factors for use by Underwriting in the calculation of required rates for large groups.  Develops and updates applicable Corporate block rating formulas to ensure the calculation of adequate premium rates.  Provides information to senior management based on actuarial analyses regarding Corporate planning, new product development, market strategy, product pricing strategy, and underwriting approaches. May provide support to Marketing in meeting with key accounts to develop rating/financial strategies. </t>
  </si>
  <si>
    <t xml:space="preserve">Managing Actuaries - Healthcare Pricing/Product Development are responsible for the overall management and technical oversight of an actuarial staff (fellows, associates, actuarial candidates, and/or support personnel) where activities are concerned with  pricing and rate development for a subset or segment of a Major Healthcare Product Group, Line of Business, or Market.  They provide counsel to the Top Actuarial Executive within the Healthcare Product Group or Line of Business, and to Product Management and Underwriting on actuarial analyses and techniques for setting appropriate rate structures.   Generally, they report to the Top Actuarial Executive of a Major Healthcare Product Group, Line of Business or Market; or to a Top Actuarial Executive in a Corporate Actuarial Department. </t>
  </si>
  <si>
    <t xml:space="preserve">Managing Healthcare Actuary - Pricing/Product Development </t>
  </si>
  <si>
    <t>Healthcare Managing Actuaries by Practice Area, Product Line, or Region</t>
  </si>
  <si>
    <t>Top Healthcare Segment Actuaries are responsible for all actuarial activities for a department that supports a major book of business based on a Market Segment, such as "Small Business", "Large Business", or "National Accounts", within a major Healthcare Product Group or Line of Business. They are responsible for the actuarial analyses and techniques used in determining appropriate courses of action for the segment's business, and provide counsel to senior management on strategic actuarial assumptions and forecasts. Generally, Top Healthcare Segment Actuaries report to the most senior level Segment Executive  - COO, President, EVP, or SVP.</t>
  </si>
  <si>
    <t xml:space="preserve">Primary responsibility is to manage and oversee actuarial staff in the development of competitive pricing and rating factors for use by Underwriting in the calculation of required rates for assigned Healthcare business; and in the calculation of adequate reserves to ensure the long-term financial stability and viability of healthcare product lines.  Ensures income meets the future needs for claims and operating expenses for various healthcare product lines.  Consults with and advises top management on actuarial analyses regarding Corporate planning, new product development, market strategy, product pricing, profit and loss, and underwriting approaches. Provides support to Marketing in meeting with key accounts to develop rating/financial strategies.  </t>
  </si>
  <si>
    <t>Top Healthcare Product/Line of Business Actuarial Executives are responsible for the activities of an actuarial department that supports both the pricing/rate-making and reserving function for a major Healthcare Product Line.  Top Healthcare Product Line Actuarial Executives generally report to the most senior level Healthcare Product Group or Line of Business Executive -- COO, President, EVP, or SVP -- with responsibility for the profit and growth of that Line of Business.</t>
  </si>
  <si>
    <t xml:space="preserve">Top Healthcare Research/Support Actuarial Executives are responsible for the activities of an actuarial department involved in the research and analyses of strategic actuarial issues/problems in a Major Healthcare Business Product Group, Market, or Line of Business.  Top Healthcare Research/Support Actuarial Executives generally report to the Head of a Financial or Product Management area (SVP; CFO) of a Major Business Product Group or Line of Business, or to a Top Actuarial Executive in a Corporate Actuarial Department. </t>
  </si>
  <si>
    <t>Primary responsibility is maintaining the long-term financial stability and viability of the Corporation by ensuring that Corporate income meets the future needs for claims and operating expenses for various healthcare product lines.  Responsible for estimates of reserves required for unpaid claim liability for financial statement reporting.  Consults with and advises senior management on actuarial analyses regarding Corporate planning, internal and statutory financial reporting, and financial forecasting.  May also handle state insurance matters, filings, and other studies and research.</t>
  </si>
  <si>
    <t>Top Healthcare Valuation/Reserving Actuaries are responsible for the activities of an actuarial department involved in the analysis of losses and liabilities to ensure adequate reserving and overall financial strength of the product line(s) for a Major Healthcare Business Product Group, or Line of Business, in which actuarial responsibilities are wholly or partially organized by actuarial function.  Top Healthcare Valuation/Reserving Actuarial Executives generally report to the Head of a Major Healthcare Business Product Group or Market, or to the Head of Financial Management (SVP; CFO) of a Major Product Group or Market, or to the Chief Actuary (Position 101 H) or the Chief Corporate Actuary (102 H).</t>
  </si>
  <si>
    <t>Top Healthcare Business Unit Actuarial Executive - Valuation/Reserving</t>
  </si>
  <si>
    <t xml:space="preserve">In some organizations, the pricing and rate-making function may report into the Head (generally SVP) of a Product Management/Development or Business Group or to the Top Corporate Actuary, Pos 102 H,  if actuarial product development is centralized in Corporate Actuarial.   </t>
  </si>
  <si>
    <t xml:space="preserve">Primary responsibility is to manage and oversee actuarial staff in the development of competitive pricing and rating factors for use by Underwriting in the calculation of required rates for assigned Healthcare business.  Develops and updates all Corporate block rating formulas to ensure the calculation of adequate premium rates.  Consults with and advises top management on actuarial analyses regarding Corporate planning, new product development, market strategy, product pricing, profit and loss, and underwriting approaches. Provides support to Marketing in meeting with key accounts to develop rating/financial strategies.  </t>
  </si>
  <si>
    <t>Top Healthcare Pricing/Product Development Actuaries are responsible for the activities of the actuarial department involved in the pricing and rate-making functions for a Major Business Product Group, or Line of Business, in which actuarial responsibilities are wholly or partially organized by actuarial function.   Generally, Top Pricing/Product Development Actuaries report to the most senior level Product Group or Line of Business Executive - COO, President, EVP, or SVP. In some organizations, Top Pricing/Product Actuaries may report into the Head of a Healthcare Product Management Group, or to the Top Healthcare Actuary, Pos 102 H. They are responsible for the actuarial and quantitative analyses and techniques used in pricing and rate-making, and provide counsel to senior management on the appropriate courses of action for product lines or markets.   May assure the preparation and interpretation of data in support or rate filings.</t>
  </si>
  <si>
    <t xml:space="preserve">Top Healthcare Business Unit Actuarial Executive - Pricing/Product Development </t>
  </si>
  <si>
    <t>Healthcare Top Business Unit Actuarial Executives by Practice Area, Product Line, Segment, or Region</t>
  </si>
  <si>
    <t xml:space="preserve">Directs the actuarial functions of the company, and has overall responsibility for actuarial staff  (Actuarial Managers, Actuarial Assistants, Assistant Actuaries, Associate Actuaries, and Actuarial Students). Establishes competitive pricing, maintenance of adequate reserves, and development of products.  Specific responsibilities include, but are not limited to: creating and maintaining proper rate structures, manuals and rating systems for healthcare products, supporting the underwriting functions through the provision of block rate proposals and renewals rates for experience-rated categories of business.  Provides support to the marketing division by participating in the development of new products through product pricing and meeting with key accounts to present rating/financial information.  Manages relations with regulatory agencies.  </t>
  </si>
  <si>
    <t xml:space="preserve">The Top Corporate Healthcare Actuary generally reports to the CEO, President, or CFO of the entire Company. The incumbent has overall responsibility for the Company’s Actuarial Department and overall actuarial responsibility for the financial strength of healthcare product lines, as well as other responsibilities, such as actuarial research, statistical services, filings, systems, actuarial methods and standards, department policies and procedures, and other related human resources functions, such as recruiting and compensation. </t>
  </si>
  <si>
    <t>If your Chief Actuary is also responsible for product development for one or more major lines of business in a centralized actuarial organization, match to the Top Corporate Actuary, Position 102.</t>
  </si>
  <si>
    <t xml:space="preserve">    valuation/loss reserving, tax planning, income projections, and financial reporting. </t>
  </si>
  <si>
    <t xml:space="preserve"> - Healthcare product financials—income projections, profit-loss analyses, financial reporting, research, statistical reporting, state filings &amp; approvals, systems, and actuarial standards and methods;</t>
  </si>
  <si>
    <t xml:space="preserve">The Chief Healthcare Actuary generally reports to the CEO, President, or CFO of the entire Company. The incumbent has overall responsibility for the Company’s Actuarial Department, including broad responsibility for: </t>
  </si>
  <si>
    <t>Healthcare Top Corporate Actuaries</t>
  </si>
  <si>
    <t>Healthcare Lines of Business</t>
  </si>
  <si>
    <t>As the Head of Predictive Modeling for a Major Product Group, or Segment, such as Life Insurance, or Disability Insurance, this position manages predictive modeling projects over a range of business lines and products to identify problem scenarios and devise analytic solutions that contribute to market share growth/profitability.  Oversees/develops a high level team of Predictive Modelers and/or Managers to develop, test, validate, and maintain robust predictive models for developing new products and services, customer segments, and competitive pricing strategies.   Consults on innovative risk strategies using proprietary systems/data sources to achieve extensive business goals and objectives.  Works with teams to implement protocols for the efficient capture/maintenance of data from numerous sources to maintain high data quality standards.  Presents complex modeling to decision-makers that maximizes knowledge transfer and bottom-line impact of modeling results.  Solid understanding of product management/operations, current industry/regulatory environment, economic modeling, and management principles.  Preferably a Masters Degree or PH.D. w/10 yrs predictive modeling/management experience.  May report to the SBU Head, Head of Product Mgt/Ops, or Head Actuary.</t>
  </si>
  <si>
    <t>This is the highest level of technical actuarial specialization and expertise.  Specialization is in product line financials to determine a product lines' premium rates, profit forecasts, reserve adequacy, and other product line evaluations.  Work is highly complex and strategic. May also handle departmental responsibilities, actuarial systems, and budget.   The position regularly advises senior management on actuarial or mathematical techniques in determining appropriate courses of action.  This position may sponsor, plan and manage large complex projects.</t>
  </si>
  <si>
    <t xml:space="preserve">Supervises a unit of actuarial staff (recent fellows, associates, actuarial candidates and/or support personnel), performing actuarial studies and analyses of statistical data for a variety of purposes.   Oversees staff in analyses that support the determination of reserves, the calculation of rates and premiums and/or design of products/plans for a section or unit of a large subset of a Major Product Group/Line or Business, or Market.  Provides administrative oversight as well as technical guidance. </t>
  </si>
  <si>
    <t xml:space="preserve">Managing Actuaries - Product Line, are responsible for the overall management and technical oversight of actuarial staff (fellows, associates, actuarial candidates and/or support personnel) where activities are concerned with both rate-making and reserving activities for a subset or segment of a Major Product Group, Line of Business, or Market.   They provide counsel to the Top Actuarial Executive within the Product Group/Line of Business, or Market Segment, and to Product Management/Underwriting, and Financial Management on actuarial assumptions, techniques and forecasts. Generally, they report to a Top Actuarial or Financial Executive of the Major Product Group, Line of Business, or Market, or to an Actuarial or Financial Executive in a Corporate Actuarial Department.  </t>
  </si>
  <si>
    <t xml:space="preserve">Managing Actuaries - Pricing/Product Development are responsible for the overall management and technical oversight of an actuarial staff (fellows, associates, actuarial candidates, and/or support personnel) where activities are concerned with pricing, rate-making and product development for a subset or segment of a Major Product Group, Line of Business, or Market Segment.  They provide counsel to the Top Actuarial Executive within the Product Group or Line of Business, and to Product Management and Underwriting on actuarial analyses and techniques for setting appropriate rate structures.   Generally, they report to the Top Actuarial Executive of a Major Product Group, Line of Business or Market; or to an Actuarial Executive in a Corporate Actuarial Department. </t>
  </si>
  <si>
    <t>Managing Actuaries by Practice Area, Product Line, or Region</t>
  </si>
  <si>
    <t>Top Segment Actuaries are responsible for activities of actuarial staff for a major book of business based on Market Segment, or demographic, such as age, net worth, etc., within a major Product Group or Line of Business. They are responsible for the actuarial analyses and techniques used in determining appropriate courses of action for the segment's business, and provide counsel to senior management on strategic actuarial assumptions and forecasts. Generally, Top Segment Actuaries report to the most senior level Segment Executive  - COO, President, EVP, or SVP.</t>
  </si>
  <si>
    <t>Top Product/Line of Business Actuarial Executives are responsible for the activities of actuarial staff involved in both the pricing/rate-making, product development and reserving function for a Major Business Product Group, or Line of Business.  Top Product Line Actuarial Executives generally report to the most senior level Product Group or Line of Business Executive -- COO, President, EVP, or SVP</t>
  </si>
  <si>
    <t>Top Business Unit Actuarial Executives by Practice Area, Product Line, Segment, Region, or International Territory</t>
  </si>
  <si>
    <t xml:space="preserve">The Chief Actuary generally reports to the CEO, President, or CFO of the entire Company. The incumbent has overall responsibility for the Company’s Actuarial Department, including broad responsibility for: </t>
  </si>
  <si>
    <t>This is the highest level position charged with introducing and developing a strategic integrative enterprise risk management (ERM) framework to help the company mitigate risks, and allocate capital to build shareholder value with a full understanding of positive and negative potential of all the risks involved.  In a very broad policy-level role, advises senior management on how to balance the enterprise's portfolio of identified and quantified risks with a portfolio of capital resources to derive real value to the organization.  Creates a risk-aware culture in the organization, and externally, familiarizes shareholders, regulators and rating agencies with the ERM program.  Through enterprise-wide risk management processes and committees, influences, guides and leads the organization's operating groups, strategic planners and risk managers to embark upon a formal risk assessment process, from risk measurement, mitigation, and optimization to monitoring results.  May report to The CFO, COO, or CEO/Board.</t>
  </si>
  <si>
    <t>Hold Harmless</t>
  </si>
  <si>
    <t>Only the President of ClearSolutionsHR and one other person, a Senior Software Engineer, have access to participant inputs, for the purposes of "screen and clean", analysis, and report production.  Files are kept for two years on computer, with online back-up, then archived for two more years.</t>
  </si>
  <si>
    <t>Use of Company Lists</t>
  </si>
  <si>
    <t>However, if corporate policy is to allow their regional or state affiliates, in a very decentralized organization, to make their own decisions regarding survey participation and use thereof, and a region or state affiliate opts not to participate (generally by not providing their data to the corporate survey coordinator as part of the company's overall submission), then those regions/affiliates are prohibited from using, uploading, or accessing survey results.  The distribution of survey results from the Corporate level will be limited strictly to those regions/affiliates that have provided their data during the survey matching process.  However, any region/affiliate will have the option to purchase results on their own, without participation.</t>
  </si>
  <si>
    <t xml:space="preserve">Many companies that operate as separate independent entities in terms of products and services, markets, employee benefits and policies, and government tax IDs, nevertheless share common HRIS systems, or other organizational resources, as "affiliates" within the same parent company organization.  It is our policy to treat those companies as separate entities, each of whom decides whether to participate in and purchase salary surveys.   However, if a company markets essentially the same products and services to the same targeted populations, in multiple regions or as state affiliates across the country, and whose employees share common corporate benefits and policies, they may participate as one company and receive results under one purchase order, provided all regions/states are fairly represented in the survey submission.  </t>
  </si>
  <si>
    <t xml:space="preserve">Our surveys may be utilized solely by the original purchasing company for their independent internal decision-making regarding competitive benchmarking and pay strategy.  It is expected that our survey reports will be minimally reproduced and/or transmitted within the company and only to those internal clients and persons who have a need to know.  No parts of our published survey data may be copied, reproduced, uploaded, or transmitted in any form, by any means, for use outside the company, or otherwise shared with business associates, affiliates, subsidiaries, or any other persons or companies, except in the capacity of introducing the survey to new employers or colleagues who may wish to participate on their own.  If you have a business need to reproduce any of our survey material for educational/informational purposes at actuarial conferences or meetings, we would be happy to allow that, provided you obtain our permission in advance.  </t>
  </si>
  <si>
    <t>Sharing of Survey Information</t>
  </si>
  <si>
    <t>Data Integrity</t>
  </si>
  <si>
    <t xml:space="preserve">We review all submissions for reasonability of sample population, relative to your company's size, and any obvious omissions to requested inputs.  If we contact you about your data submission, it is expected that you will work with us in a timely way to resolve these issues, and correct any obvious deficiencies, or omissions within the timeframe allowed.  Failure to do so may result in a change to the benefits available to you as a participant, including additional fees, and your entitlement to receive complete survey results.  For example, at our discretion, we may withhold portions of the results detail that other companies provided, but your company did not ... this would include such items as exam pass rates, intern rates, merit budgets, study policies, or student exam pass/years of experience data (that enables us to produce trends and regressions).  Further, if you have match-able top level actuarial positions, but choose to omit those matches from your submission, we reserve the right to withhold benchmark information for those top positions from your results. </t>
  </si>
  <si>
    <t>Complete Submissions</t>
  </si>
  <si>
    <t xml:space="preserve">Salary surveys enable participants to determine their own compensation policies, programs, and levels, as a catalyst for change within their organizations to achieve optimum competitiveness and pay positioning.  The reliability and usefulness of our actuarial surveys is the direct result of the timeliness and quality of survey submissions from our participants.  </t>
  </si>
  <si>
    <t>Our Reliance on You</t>
  </si>
  <si>
    <t xml:space="preserve">       Obligations &amp; Responsibilities</t>
  </si>
  <si>
    <t>Compliance &amp; Quality Assurance</t>
  </si>
  <si>
    <t>Non-disclosure &amp; Confidentiality</t>
  </si>
  <si>
    <r>
      <t xml:space="preserve">   </t>
    </r>
    <r>
      <rPr>
        <sz val="10"/>
        <color indexed="62"/>
        <rFont val="ZapfDingbats"/>
        <family val="5"/>
        <charset val="2"/>
      </rPr>
      <t>n</t>
    </r>
    <r>
      <rPr>
        <sz val="10"/>
        <rFont val="Trebuchet MS"/>
        <family val="2"/>
      </rPr>
      <t xml:space="preserve">  </t>
    </r>
  </si>
  <si>
    <t>Questionnaire Distributed</t>
  </si>
  <si>
    <t>Data Effective Date</t>
  </si>
  <si>
    <t>Input Response Date</t>
  </si>
  <si>
    <t>Results Available</t>
  </si>
  <si>
    <t>Contacts</t>
  </si>
  <si>
    <t>Company Name</t>
  </si>
  <si>
    <t>Primary Contact:</t>
  </si>
  <si>
    <t xml:space="preserve">   Email Address</t>
  </si>
  <si>
    <t xml:space="preserve">   Phone:</t>
  </si>
  <si>
    <t>Secondary Contact:</t>
  </si>
  <si>
    <t>Survey Schedule</t>
  </si>
  <si>
    <t xml:space="preserve">In centralized organizations, Corporate Actuarial  is responsible for pricing and reserving of all product lines.  Actuaries who report into such organizations would have straight-line reporting to Corporate, if that is where objective-setting and performance evaluation takes place.  </t>
  </si>
  <si>
    <t>In Decentralized organizations, Corporate Actuarial is responsible for reserving oversight as well as pricing/product support, research, administration, etc., whereas the Business Units are responsible for actual reserve testing and pricing, being closer to the markets they serve.   Actuaries who fulfill the Corporate responsibilities for oversight, support, research, standards, etc., would have a straight or solid- line reporting into Corporate if that is where objective-setting and performance evaluation takes place.</t>
  </si>
  <si>
    <t>Actuaries who operate within the Business Units (which may be organized by major products, lines, markets, or channels), generally would have straight-line reporting to the Business Unit, and dotted-line (functional) reporting to Corporate. In the weaker, dotted-line reporting relationship, Corporate would set some standards for the enterprise, and provide functional guidance and oversight, but the day-to-day management of goals and objectives would take place within the business unit.</t>
  </si>
  <si>
    <t>C = Corporate</t>
  </si>
  <si>
    <t>B = Business Unit</t>
  </si>
  <si>
    <t>Indicate whether the incumbents reports on a "straight-line" basis to Corporate or a Business Unit:</t>
  </si>
  <si>
    <t>FAP - Interim</t>
  </si>
  <si>
    <t>FAP - Final</t>
  </si>
  <si>
    <t>FSA Conferment</t>
  </si>
  <si>
    <t>Indicate whether this incumbent is eligible for long-term incentives.  LTI refers to an incentive plan in which awards typically are related to performance against selected criteria, or to service vesting over a specified period which is more than one year, typically three to five years.</t>
  </si>
  <si>
    <t>Indicate the price per share/share unit on the latest grant date.
For Stock Options, SARS, and Performance Share/Share Unit awards, this would generally be the Fair Market Value (FMV) of one share of stock (or, if discounts or premiums are applied to FMV, then report the "exercise" or "strike" price).  For Phantom plans, it would generally be "book value" or similar derivative.
For Performance Units, provide the cash unit value (not tied to stock price).
For Long-term Cash Plans, leave blank.</t>
  </si>
  <si>
    <r>
      <t xml:space="preserve">1 = </t>
    </r>
    <r>
      <rPr>
        <u/>
        <sz val="10"/>
        <rFont val="Trebuchet MS"/>
        <family val="2"/>
      </rPr>
      <t>Stock Options</t>
    </r>
    <r>
      <rPr>
        <sz val="10"/>
        <rFont val="Trebuchet MS"/>
        <family val="2"/>
      </rPr>
      <t xml:space="preserve">
Stock options allow the holder the right to purchase stock at a fixed price for a specified period of time.  Usually, the price is the market price of the stock on the day of grant, but the "strike" price may be greater than or less than market price on grant date.  The difference, or spread, between the exercise/strike price and the market price constitutes the reward to the option holder.  The gain is taxed as ordinary income. </t>
    </r>
  </si>
  <si>
    <r>
      <t xml:space="preserve">2 = </t>
    </r>
    <r>
      <rPr>
        <u/>
        <sz val="10"/>
        <rFont val="Trebuchet MS"/>
        <family val="2"/>
      </rPr>
      <t>Incentive Stock Options (ISOs)</t>
    </r>
    <r>
      <rPr>
        <sz val="10"/>
        <rFont val="Trebuchet MS"/>
        <family val="2"/>
      </rPr>
      <t xml:space="preserve">
Incentive Stock Options allow the holder to purchase stock at a fixed price for a specified period of time, and qualify for favorable tax treatment if the stock is held for a specified period after exercise.  </t>
    </r>
  </si>
  <si>
    <r>
      <t xml:space="preserve">3 = </t>
    </r>
    <r>
      <rPr>
        <u/>
        <sz val="10"/>
        <rFont val="Trebuchet MS"/>
        <family val="2"/>
      </rPr>
      <t>Stock Appreciation Rights (SARs)</t>
    </r>
    <r>
      <rPr>
        <sz val="10"/>
        <rFont val="Trebuchet MS"/>
        <family val="2"/>
      </rPr>
      <t xml:space="preserve">
Stock Appreciation Rights allow the holder to receive in cash, or in an equal value share of stock, the spread or "appreciation" between the exercise price and the market price of an option within a specified period.  The holder does not have to make  a personal investment, i.e., outlay in cash, to exercise the option.  </t>
    </r>
  </si>
  <si>
    <r>
      <t xml:space="preserve">4 = </t>
    </r>
    <r>
      <rPr>
        <u/>
        <sz val="10"/>
        <rFont val="Trebuchet MS"/>
        <family val="2"/>
      </rPr>
      <t>Phantom Stock/Appreciation Only</t>
    </r>
    <r>
      <rPr>
        <sz val="10"/>
        <rFont val="Trebuchet MS"/>
        <family val="2"/>
      </rPr>
      <t xml:space="preserve">
Phantom Stock/Appreciation allows the holder to receive the appreciation in stock price from the grant date to a fixed end date, without having to make a personal investment.  The value of a phantom share may be determined by a formula, or "book" value, as well as market price or other valuation.  Phantom stock is often used by privately-held companies or divisions of publicly traded companies.   </t>
    </r>
  </si>
  <si>
    <r>
      <t xml:space="preserve">5 = </t>
    </r>
    <r>
      <rPr>
        <u/>
        <sz val="10"/>
        <rFont val="Trebuchet MS"/>
        <family val="2"/>
      </rPr>
      <t>Phantom Stock/Full Value</t>
    </r>
    <r>
      <rPr>
        <sz val="10"/>
        <rFont val="Trebuchet MS"/>
        <family val="2"/>
      </rPr>
      <t xml:space="preserve">
Phantom Stock/Full Value allows the holder to receive the full value of the shares of stock, rather than just the appreciation, which may be determined by a formula, "book" value, or other valuation means, instead of just the appreciation in value, at a maturity date.  Phantom Stock may be contingent upon continued employment for a specified period of time, the value of the phantom shares being determined at the end of the vesting period.  </t>
    </r>
  </si>
  <si>
    <r>
      <t xml:space="preserve">6 = </t>
    </r>
    <r>
      <rPr>
        <u/>
        <sz val="10"/>
        <rFont val="Trebuchet MS"/>
        <family val="2"/>
      </rPr>
      <t>Restricted Stock/RSUs</t>
    </r>
    <r>
      <rPr>
        <sz val="10"/>
        <rFont val="Trebuchet MS"/>
        <family val="2"/>
      </rPr>
      <t xml:space="preserve">
Restricted Stock and/or Restricted Share Units is a grant of stock that allows the recipient to receive company stock if certain conditions are met.  Generally, those conditions specify continuing employment for a stated period of time, rather than meeting specific performance criteria.   Once the restrictions lapse, the holder is free to hold or sell any of all of the shares granted.  The recipient is still entitled to vote and receive dividends on shares.  The value of the grant is determined by the market value of the share or share unit at the end of the vesting period.</t>
    </r>
  </si>
  <si>
    <r>
      <t xml:space="preserve">7 = </t>
    </r>
    <r>
      <rPr>
        <u/>
        <sz val="10"/>
        <rFont val="Trebuchet MS"/>
        <family val="2"/>
      </rPr>
      <t>Performance Units (Cash)</t>
    </r>
    <r>
      <rPr>
        <sz val="10"/>
        <rFont val="Trebuchet MS"/>
        <family val="2"/>
      </rPr>
      <t xml:space="preserve">
Performance Unit Plans offer cash awards contingent on the achievement of specified performance goals.  Units are earned based on company performance (ROE, EPS, etc.) against pre-set goals during a multi-year time period. The payout schedule usually provides for a greater number of performance units to be earned if preset goals are exceeded, and less units, or none, if goals are not met.  Units are usually valued in fixed dollars, but dividend or EPS equivalents may also be used.</t>
    </r>
  </si>
  <si>
    <r>
      <t xml:space="preserve">8 = </t>
    </r>
    <r>
      <rPr>
        <u/>
        <sz val="10"/>
        <rFont val="Trebuchet MS"/>
        <family val="2"/>
      </rPr>
      <t>Performance Shares</t>
    </r>
    <r>
      <rPr>
        <sz val="10"/>
        <rFont val="Trebuchet MS"/>
        <family val="2"/>
      </rPr>
      <t xml:space="preserve">
Performance Share Plans offer awards in stock, contingent on the achievement of specified performance goals.  Generally, they allow for more shares if goals are exceeded and less or none if goals are not met.  Performance shares have a value equal to the market price of the share at the end of the performance period, rather than a fixed value. </t>
    </r>
  </si>
  <si>
    <r>
      <t xml:space="preserve">9 = </t>
    </r>
    <r>
      <rPr>
        <u/>
        <sz val="10"/>
        <rFont val="Trebuchet MS"/>
        <family val="2"/>
      </rPr>
      <t>Long-term Cash Plans</t>
    </r>
    <r>
      <rPr>
        <sz val="10"/>
        <rFont val="Trebuchet MS"/>
        <family val="2"/>
      </rPr>
      <t xml:space="preserve">
Cash Plans offer cash awards contingent on the achievement of specified performance goals, or upon continued employment (service contingent) with the company for a specified period.  Similar to a Management Incentive Plan in which threshold, target and maximum awards are established, cash plans may establish various award levels based on Threshold, Par, and Superior performance.</t>
    </r>
  </si>
  <si>
    <t>LTI Plan Type</t>
  </si>
  <si>
    <t>Describe Type of Vesting/Restrictions</t>
  </si>
  <si>
    <t>Incumbent 1</t>
  </si>
  <si>
    <t>Incumbent 2</t>
  </si>
  <si>
    <t>Incumbent 3</t>
  </si>
  <si>
    <t>Incumbent 4</t>
  </si>
  <si>
    <t>Incumbent 5</t>
  </si>
  <si>
    <t>Incumbent 6</t>
  </si>
  <si>
    <t>Date Attained (mm/yyyy)</t>
  </si>
  <si>
    <t>Designation</t>
  </si>
  <si>
    <t>Associate (ACAS)</t>
  </si>
  <si>
    <t>Fellow (FCAS)</t>
  </si>
  <si>
    <t>Current Salary</t>
  </si>
  <si>
    <t>Your Company's
Employee ID
or Unique
Identifier</t>
  </si>
  <si>
    <t xml:space="preserve">Your Company's
Internal
Position Code
</t>
  </si>
  <si>
    <t xml:space="preserve">Your Company's
Internal
Salary Grade
</t>
  </si>
  <si>
    <t>Your Company's
Position Title
e.g., VP/Pricing Actuary
(executive &amp; functional title)</t>
  </si>
  <si>
    <t xml:space="preserve">
Incumbent's Work 
Location
ZIP CODE or 
Canadian POSTAL CODE
</t>
  </si>
  <si>
    <t xml:space="preserve"> 
Is Incumbent
Part-time?
mark "x"
</t>
  </si>
  <si>
    <t xml:space="preserve">
Salary Grade
Minimum
(not broadbands)
 input $80,200
 as 80.2</t>
  </si>
  <si>
    <t xml:space="preserve">
Salary Grade
Midpoint
(not broadbands)
 input $100,200
 as 100.2</t>
  </si>
  <si>
    <t xml:space="preserve">
Salary Grade
Maximum
(not broadbands)
 input $120,200
 as 120.2</t>
  </si>
  <si>
    <t xml:space="preserve"> 
Is Incumbent
Eligible for STI?
mark "x"
</t>
  </si>
  <si>
    <t xml:space="preserve"> 
Number of Years
for Grant to Fully Vest
</t>
  </si>
  <si>
    <t xml:space="preserve">
If Incumbent is
Part-time, what %
of Week is Worked?
 3/5 days = 60%
 </t>
  </si>
  <si>
    <t xml:space="preserve">
Total Years of Experience
in Current Job Ladder
(include previous employers)
(for Actuaries, include
 years when taking exams)
 </t>
  </si>
  <si>
    <t xml:space="preserve">Exam 1
(3-hour)
</t>
  </si>
  <si>
    <t xml:space="preserve">Exam 2
(3-hour)
</t>
  </si>
  <si>
    <t xml:space="preserve">Exam 3-F
(3-hour)
</t>
  </si>
  <si>
    <t xml:space="preserve">Course 1
</t>
  </si>
  <si>
    <t xml:space="preserve">Course 2
</t>
  </si>
  <si>
    <t xml:space="preserve">Exam 5
(4-hour)
</t>
  </si>
  <si>
    <t xml:space="preserve">Exam 6
(4-hour)
</t>
  </si>
  <si>
    <t xml:space="preserve">Has ACAS
 been Conferred?
</t>
  </si>
  <si>
    <t xml:space="preserve">Exam 7
(4-hour)
</t>
  </si>
  <si>
    <t xml:space="preserve">Exam 8
(4-hour)
</t>
  </si>
  <si>
    <t xml:space="preserve">Exam 9
(4-hour)
</t>
  </si>
  <si>
    <t xml:space="preserve">If "Yes",
 Year Conferred?
</t>
  </si>
  <si>
    <t>Management Positions</t>
  </si>
  <si>
    <t xml:space="preserve">
Number of Direct Reports
 </t>
  </si>
  <si>
    <t>Short-term Incentive Plan</t>
  </si>
  <si>
    <t xml:space="preserve"> 
Date of
Grant
mm/dd/yyyy 
</t>
  </si>
  <si>
    <t xml:space="preserve">
Number of Options/
Shares/Units Granted
 (not applicable to
 long-term cash plans)</t>
  </si>
  <si>
    <t xml:space="preserve">
Price per Share/Unit
on Grant Date
 (not applicable to
 long-term cash plans)</t>
  </si>
  <si>
    <t xml:space="preserve">
Total Target
Value
 (applicable only to
 long-term cash plans)</t>
  </si>
  <si>
    <t xml:space="preserve">
Term of Grant
(in years)
 (plan types 1,2,3 only)
</t>
  </si>
  <si>
    <t xml:space="preserve">Salary Structure </t>
  </si>
  <si>
    <t>Your Incumbent Title</t>
  </si>
  <si>
    <t>Incumbent's "Reporting into" Position (straight-line, not dotted-line)</t>
  </si>
  <si>
    <t>Title of Position
Incumbent Reports to
e.g., SVP/Chief Actuary
(executive &amp; functional title)</t>
  </si>
  <si>
    <t xml:space="preserve">
Incumbent's 
Organizational Reporting
Entity
C = Corporate
B = Business Unit
</t>
  </si>
  <si>
    <t>Part-time Employees</t>
  </si>
  <si>
    <t>Survey Job Code</t>
  </si>
  <si>
    <t>Geographic Location</t>
  </si>
  <si>
    <t>Product Lines</t>
  </si>
  <si>
    <t>Cash Compensation Received</t>
  </si>
  <si>
    <t>Inventory of "Active" Actuarial Students' Credentialing &amp; Milestones to Date (include exams passed while in college)</t>
  </si>
  <si>
    <t xml:space="preserve">
Does Incumbent 
Manage Others?
(administratively, not
 project or team leader)
mark "x" 
 </t>
  </si>
  <si>
    <t xml:space="preserve">If FCAS,
 Year Incumbent
Attained
Fellowship
 </t>
  </si>
  <si>
    <t>Designations and Advanced Degrees</t>
  </si>
  <si>
    <t xml:space="preserve">
Is Incumbent 
Covered under FLSA &amp; 
Eligible for Overtime Pay?
(applicable only to
 entry-level trainees)
 Mark "x" 
 </t>
  </si>
  <si>
    <t>List the current salaries of incumbents who have achieved ACAS or FCAS in the last 12 months:</t>
  </si>
  <si>
    <t>"x"</t>
  </si>
  <si>
    <t xml:space="preserve">The actuarial job family is a key employment group for which insurance, investment, and consulting firms need to acquire competitive compensation data to attract and retain talent.  We comply with Department of Labor/Department of Justice "safe harbor" guidelines regarding information exchanges.  The data we publish is more than four months' old, is not prospective, except in anticipation of announced changes by the Casualty Actuarial Society or Society of Actuaries concerning curriculums, and is sufficiently aggregated to protect company identities.  We comply with DOL minimum data requirements to populate compensation statistics, and take care to ensure that no individual provider overweighs the data.  Participation is open, across all industries that employ actuaries, and there is no direct exchange of information among participants.  </t>
  </si>
  <si>
    <t xml:space="preserve">What are your annual hiring rates for new actuarial candidates, hired from college into an actuarial student program, having no prior internships?  </t>
  </si>
  <si>
    <t xml:space="preserve"> 
Is Incumbent
Eligible for LTI?
mark "x" 
</t>
  </si>
  <si>
    <t>Use this Section for FIRST Long-term Incentive (LTI) Plan Incumbent was Granted</t>
  </si>
  <si>
    <t>Use this Section for SECOND Long-term Incentive (LTI) Plan Incumbent was Granted</t>
  </si>
  <si>
    <t>Use this Section for THIRD Long-term Incentive (LTI) Plan Incumbent was Granted</t>
  </si>
  <si>
    <t xml:space="preserve">
STI Threshold
as a % of Base
</t>
  </si>
  <si>
    <t xml:space="preserve">
STI Target
as a % of Base
</t>
  </si>
  <si>
    <t xml:space="preserve">
STI Maximum
as a % of Base
</t>
  </si>
  <si>
    <r>
      <t>n</t>
    </r>
    <r>
      <rPr>
        <sz val="7"/>
        <color theme="0"/>
        <rFont val="ZapfDingbats"/>
        <family val="5"/>
        <charset val="2"/>
      </rPr>
      <t xml:space="preserve"> </t>
    </r>
    <r>
      <rPr>
        <u/>
        <sz val="18"/>
        <color theme="0"/>
        <rFont val="Copperplate Gothic Bold"/>
        <family val="2"/>
      </rPr>
      <t>Clear</t>
    </r>
    <r>
      <rPr>
        <u/>
        <sz val="18"/>
        <color theme="0"/>
        <rFont val="Copperplate Gothic Light"/>
        <family val="2"/>
      </rPr>
      <t>Solutions</t>
    </r>
    <r>
      <rPr>
        <u/>
        <sz val="18"/>
        <color theme="0"/>
        <rFont val="Copperplate Gothic Bold"/>
        <family val="2"/>
      </rPr>
      <t>HR</t>
    </r>
  </si>
  <si>
    <t xml:space="preserve">Matched 
Survey Position
Code
</t>
  </si>
  <si>
    <t>Your Company's Position Title</t>
  </si>
  <si>
    <t>Title of Position Incumbent Reports to</t>
  </si>
  <si>
    <t>If Incumbent's Supervisor also Matched,</t>
  </si>
  <si>
    <t>Input Supervisor's Survey Position Code</t>
  </si>
  <si>
    <t>1P = Reports to the CEO of the Parent Company</t>
  </si>
  <si>
    <t>1   = Reports to the CEO/COO</t>
  </si>
  <si>
    <t xml:space="preserve">3   = Reports to the Head of a Major Business Unit (Product line, Market, or Distribution Channel) e.g., </t>
  </si>
  <si>
    <t xml:space="preserve">         - Reports Directly to the President of Commercial Lines</t>
  </si>
  <si>
    <t xml:space="preserve">         - Reports Directly to the EVP of Life &amp; Annuities Business</t>
  </si>
  <si>
    <t xml:space="preserve">         - Reports to the VP/SVP of Commercial Lines Product Management, who Reports to BU President</t>
  </si>
  <si>
    <t xml:space="preserve">         - Reports to Top Finance Executive for Personal Lines Business who Reports to PL President</t>
  </si>
  <si>
    <t xml:space="preserve">         - Reports to the SVP Claims who Reports to the Commercial Lines Business Unit SVP/Head</t>
  </si>
  <si>
    <t xml:space="preserve">5   = Reports to the top Actuarial Executive in Corporate, e.g.,  </t>
  </si>
  <si>
    <t xml:space="preserve">         - Reports Directly to the Top Corporate Actuary (centralized)</t>
  </si>
  <si>
    <t xml:space="preserve">         - Reports to the VP &amp; Actuary Valuation, who Reports to the Top Corporate Actuary</t>
  </si>
  <si>
    <t xml:space="preserve">         - Reports to the VP/Actuary, Research &amp; Support who Reports to the Chief Actuary</t>
  </si>
  <si>
    <t xml:space="preserve">7   = Reports to the Top Actuarial Executive in a Business unit, e.g., </t>
  </si>
  <si>
    <t xml:space="preserve">         - Reports to the SVP/Chief Actuary, Accident &amp; Health Business</t>
  </si>
  <si>
    <t xml:space="preserve">         - Reports to the Top Actuarial Executive, Pricing, Commercial &amp; Personal Lines</t>
  </si>
  <si>
    <t xml:space="preserve">         - Reports to the VP/Top Actuarial Executive, Specialty Markets</t>
  </si>
  <si>
    <t>2   = Reports to the CFO of the Entire Company</t>
  </si>
  <si>
    <t xml:space="preserve">         - Reports Directly to SVP of National Commercial Accounts</t>
  </si>
  <si>
    <t xml:space="preserve">         - Reports to the VP, Asset/Liability Risk Management, who Reports to Top Corporate Actuary</t>
  </si>
  <si>
    <t>8   = Reports to a Position Reporting Directly into the Top Actuarial Position in a Business Unit, e.g.,</t>
  </si>
  <si>
    <t xml:space="preserve">         - Reports to the AVP/VP, Reserving, who Reports to the Top BU Actuarial Executive</t>
  </si>
  <si>
    <t xml:space="preserve">         - Reports to the VP/Actuary, Pricing, who Reports to the Top BU Actuarial Executive</t>
  </si>
  <si>
    <t>Incumbent's Organizational</t>
  </si>
  <si>
    <t>Reporting Entity</t>
  </si>
  <si>
    <t>Indicate the ZIP CODE or POSTAL CODE (Canada) where the incumbent works.</t>
  </si>
  <si>
    <t xml:space="preserve">Total Years of Experience </t>
  </si>
  <si>
    <t>in Current Job Ladder</t>
  </si>
  <si>
    <t xml:space="preserve">Indicate how many years of experience the incumbent has in current job ladder (not just current position).
Include previous employers, if known.  For Actuarial roles, Include time when taking exams as an actuarial student.
</t>
  </si>
  <si>
    <t>Enter the annual base salary as of April 1st (or latest merit cycle).   Do not annualize part-time salary for part-time employees, i.e., report actual pay received.</t>
  </si>
  <si>
    <t xml:space="preserve">Report the salary range midpoint if a formal salary range has been established for this position. </t>
  </si>
  <si>
    <t>Enter the minimum STI/bonus award, as a percent of salary, based on achieving minimum performance requirements.   "Threshold" STI represents the minimum incentive available to the incumbent, based on the company achieving minimum performance requirements, below which, no incentive would be earned.  Not all incentive plans have stated thresholds.</t>
  </si>
  <si>
    <t xml:space="preserve">If the incumbent was granted long term incentives, indicate which plan type you are reporting from the list above.  Use the next detail input fields (columns) to enter specifics, such as date of grant, grant price, etc., that apply to this plan.    </t>
  </si>
  <si>
    <t>Number of Years for Grant to Fully Vest</t>
  </si>
  <si>
    <t>Active Student Status</t>
  </si>
  <si>
    <t>If an "Active" Student, Inventory of</t>
  </si>
  <si>
    <t>all Exams, Online Courses, and</t>
  </si>
  <si>
    <t>Milestones Attained to Date</t>
  </si>
  <si>
    <t xml:space="preserve">For each active actuarial student, indicate which specific exams, online courses &amp; milestones have been attained to date.  Include any exams and other credentials attained while in college.  </t>
  </si>
  <si>
    <t xml:space="preserve">   Line(s) of Business Incumbent Supports
                    (input all that apply)
CL   =  Commercial Lines
PLA =  Personal Lines - Auto
PLP =  Personal Lines - Property
WC =  Workers Compensation
RE  =  Reinsurance
SP  =  Specialty
O   =  Other (please specify) </t>
  </si>
  <si>
    <t>Midpoint of Salary Range</t>
  </si>
  <si>
    <t xml:space="preserve">Indicate if this incumbent is eligible for participation in formal plan with payouts based on performance against specific criteria over a period of a year, such as Management Incentive Plans, Cash Profit-Sharing, or Project Milestones or other Performance Bonuses.  If a new hire or promotee is not awarded a bonus due to insufficient tenure, but would otherwise be eligible, input "x", and indicate "1" in column labeled "Reason why STI Amount Not Reported". 
Y = Yes
N = No  </t>
  </si>
  <si>
    <t xml:space="preserve">Indicate whether or not this position is covered by the Fair Labor Standards Act (FLSA) overtime pay  provisions.  Complete for trainees only.  Mark "x" if non-exempt.
</t>
  </si>
  <si>
    <t xml:space="preserve">Indicate if the incumbent is responsible for managing others administratively.  This includes hiring, setting and monitoring objectives, and performance evaluation.
  </t>
  </si>
  <si>
    <t>Does Incumbent Manage Others?</t>
  </si>
  <si>
    <t>Number of Direct Reports</t>
  </si>
  <si>
    <t>Price per Share/Unit on Grant Date</t>
  </si>
  <si>
    <t>Identifier</t>
  </si>
  <si>
    <t xml:space="preserve">Your Company's Employee Unique </t>
  </si>
  <si>
    <t>As an indication of the autonomy &amp; authority in the position, indicate the level to which the incumbent reports (straight-line, not "dotted-line").  Below are general reporting guidelines.</t>
  </si>
  <si>
    <t xml:space="preserve">Enter bonus received in the current year for the latest performance period.  If the bonus represents only part of a year, due to new hire status, promotion, etc, annualize the bonus.  If unable to annualize, leave field blank.  Do not enter $0 bonus.
Include Management Incentives, Cash Profit-sharing (exclude if deferred for retirement benefit), and other annual Performance Bonuses.  These plans generally refer to participation in a formal plan in which performance criteria are defined at the beginning of the performance period, and assessed after a full year.
Do not include sign-on bonuses, retention bonuses, actuarial exam pass bonuses, spot awards, or any other rewards which are not performance related.  </t>
  </si>
  <si>
    <t xml:space="preserve">Eligibility for Short-term Incentive </t>
  </si>
  <si>
    <t xml:space="preserve">PA = Permanent Associate (ACAS or ASA)
      Incumbent has achieved Associateship (ACAS or ASA) by completing all formal credentialing
      requirements, but is no longer actively pursuing fellowship.  </t>
  </si>
  <si>
    <r>
      <rPr>
        <sz val="9"/>
        <color indexed="63"/>
        <rFont val="Trebuchet MS"/>
        <family val="2"/>
      </rPr>
      <t xml:space="preserve">EA = </t>
    </r>
    <r>
      <rPr>
        <sz val="10"/>
        <color indexed="63"/>
        <rFont val="Trebuchet MS"/>
        <family val="2"/>
      </rPr>
      <t>Enrolled Actuary (Life only)
     The incumbent has successfully completing specific SOA requirements in the Retirement Benefits
     Track, to become an EA, required in order to work on certain pension plan valuations (ERISA).</t>
    </r>
  </si>
  <si>
    <r>
      <rPr>
        <sz val="9"/>
        <color indexed="63"/>
        <rFont val="Trebuchet MS"/>
        <family val="2"/>
      </rPr>
      <t xml:space="preserve">MS = </t>
    </r>
    <r>
      <rPr>
        <sz val="10"/>
        <color indexed="63"/>
        <rFont val="Trebuchet MS"/>
        <family val="2"/>
      </rPr>
      <t xml:space="preserve">Masters
      Incumbent has completed a Masters program in math, statistics, or research and analytics </t>
    </r>
  </si>
  <si>
    <r>
      <rPr>
        <sz val="9"/>
        <color indexed="63"/>
        <rFont val="Trebuchet MS"/>
        <family val="2"/>
      </rPr>
      <t xml:space="preserve">PHD = </t>
    </r>
    <r>
      <rPr>
        <sz val="10"/>
        <color indexed="63"/>
        <rFont val="Trebuchet MS"/>
        <family val="2"/>
      </rPr>
      <t xml:space="preserve">PH.D. 
      Incumbent has completed a PH.D in math, statistics, or research and analytics </t>
    </r>
  </si>
  <si>
    <r>
      <rPr>
        <sz val="9"/>
        <color indexed="63"/>
        <rFont val="Trebuchet MS"/>
        <family val="2"/>
      </rPr>
      <t xml:space="preserve">OTH = </t>
    </r>
    <r>
      <rPr>
        <sz val="10"/>
        <color indexed="63"/>
        <rFont val="Trebuchet MS"/>
        <family val="2"/>
      </rPr>
      <t>Other(please specify)
      Incumbent has completed a another relevant program.  Please write in.</t>
    </r>
  </si>
  <si>
    <t>FSA e-Learning Track-specific Module 1</t>
  </si>
  <si>
    <t>FSA e-Learning Track-specific Module 2</t>
  </si>
  <si>
    <t>FSA e-Learning Track-specific Module 3</t>
  </si>
  <si>
    <t>FSA Track-specific Non-Core Exam (2-hour)</t>
  </si>
  <si>
    <t xml:space="preserve">This input field is for your own internal use, to uniquely identify employees, and is helpful for us if we have any later questions about your input submission.  To compare year over year changes in aggregated pay statistics, it is preferable to have the identifier consistent from year to year for incumbents matched to the same positions. Common values put in this field are employee ID, employee name, initials, etc. </t>
  </si>
  <si>
    <t>FCAS/FSA = Fellow
      Incumbent is a member of the Casualty Actuarial Society or Society of Actuaries, having completed
      all education and Fellowship admission requirements.</t>
  </si>
  <si>
    <t xml:space="preserve">ACAS/ASA = Associate
      Incumbent has achieved  ACAS or ASA by passing requisite exams/assessments for Associateship
      and plans to continue studying for and taking exams and online courses towards fellowship.
</t>
  </si>
  <si>
    <t>Actuarial Designation</t>
  </si>
  <si>
    <t>Indicate the actuarial designation the incumbent has earned:</t>
  </si>
  <si>
    <t>Indicate the advanced degree (or other certification) the incumbent has earned, in particular, for Predictive Modeling:</t>
  </si>
  <si>
    <t xml:space="preserve">If FSA,
 Year Incumbent
Attained
Fellowship
 </t>
  </si>
  <si>
    <t xml:space="preserve">Exam C
(3.5-hour)
</t>
  </si>
  <si>
    <t>FAP e-Learning Course</t>
  </si>
  <si>
    <t>FSA Modules</t>
  </si>
  <si>
    <t>ASA Conferment</t>
  </si>
  <si>
    <t xml:space="preserve">Has ASA
 been Conferred?
</t>
  </si>
  <si>
    <t>FSA Exams</t>
  </si>
  <si>
    <r>
      <t xml:space="preserve">Property/Casualty   </t>
    </r>
    <r>
      <rPr>
        <sz val="14"/>
        <color theme="0"/>
        <rFont val="Copperplate Gothic Light"/>
        <family val="2"/>
      </rPr>
      <t xml:space="preserve">  Position Descriptions (downloadable)</t>
    </r>
  </si>
  <si>
    <r>
      <t xml:space="preserve">Property/Casualty   </t>
    </r>
    <r>
      <rPr>
        <sz val="14"/>
        <color theme="0"/>
        <rFont val="Copperplate Gothic Light"/>
        <family val="2"/>
      </rPr>
      <t>Position Descriptions (book format)</t>
    </r>
  </si>
  <si>
    <r>
      <t xml:space="preserve">Life/Health   </t>
    </r>
    <r>
      <rPr>
        <sz val="14"/>
        <color theme="0"/>
        <rFont val="Copperplate Gothic Light"/>
        <family val="2"/>
      </rPr>
      <t>Position Descriptions (downloadable)</t>
    </r>
  </si>
  <si>
    <r>
      <t xml:space="preserve">Life/Health   </t>
    </r>
    <r>
      <rPr>
        <sz val="14"/>
        <color theme="0"/>
        <rFont val="Copperplate Gothic Light"/>
        <family val="2"/>
      </rPr>
      <t>Position Descriptions (book format)</t>
    </r>
  </si>
  <si>
    <t>The position typically has a B.S. in Applied Mathematics, Statistics, Economics, Computer Science, or other quantitative major.   Most incumbents have attained Associateship, with one or two exams beyond.  Some incumbents who rapidly pass exams may have already attained Fellowship.  Typically reports to an Actuarial Director or AVP.   To fully function at this level in the career path - 1.e.,  to have gained a sufficiently seasoned business perspective - it is expected that incumbents will have no less than five years of experience in an actuarial role (though some high performing incumbents may be promoted with less experience).   Attaining Associateship alone is not a sufficient criteria to operate at this level, especially if exams have been passed very rapidly.</t>
  </si>
  <si>
    <t xml:space="preserve">This position typically has a B.S. in Applied Mathematics, Statistics, Economics, Computer Science, or other quantitative major.   Most incumbents have attained Associateship with one or two exams beyond.  Some incumbents who rapidly pass exams may have already attained Fellowship.  To fully function at this level in the career path - i.e., to have gained a sufficiently seasoned business perspective - it is expected that incumbents will have no less than five years of experience in an actuarial role (though some high performing incumbents may be promoted with less experience).  Attaining Associateship alone is not a sufficient criteria to operate at this level, especially if exams have been passed very rapidly.  Typically reports to an Actuarial Director or AVP. 
This position is the highest level of the Actuarial Candidate career path, prior to an incumbent attaining Fellowship and promotion into a position with full Fellowship responsibility.  The position operates from a very seasoned vantage point resulting in "big picture" thinking, business insight, actuarial innovation and intuition, influence, and leadership.  Very familiar with internal and external statistical trends, factors, issues, and data impacting underwriting results and business strategies.  Due to very advanced and sophisticated actuarial conceptual ability and highly relevant business know-how, the position works closely with Product Management to prepare financial forecasts to achieve profitability and growth goals, and to provide actuarial analyses, responses and communications for various audiences inside and outside the company.  The position may function as an Individual Contributor, performing extensive research on high-impact and complex actuarial studies, and/or may directly manage, plan, implement and/or sponsor large complex actuarial studies, pricing strategies and policies. </t>
  </si>
  <si>
    <t xml:space="preserve">This position typically has a B.S. in Applied Mathematics, Statistics, Economics, Computer Science, or other quantitative major.   Most incumbents have attained Associateship with one or two exams beyond.  Some incumbents who rapidly pass exams may have already attained Fellowship.  To fully function at this level in the career path - i.e., to have gained a sufficiently seasoned business perspective - it is expected that incumbents will have no less than five years of experience in an actuarial role (though some high performing incumbents may be promoted with less experience).  Attaining Associateship alone is not a sufficient criteria to operate at this level, especially if exams have been passed very rapidly.  Typically reports to an Actuarial Director or AVP. 
This position is the highest level of the Actuarial Candidate career path, prior to an incumbent attaining Fellowship and promotion into a position with full Fellowship responsibility.  The position operates from a very seasoned vantage point resulting in "big picture" thinking, business insight, actuarial innovation and intuition, influence, and leadership.  Very familiar with internal and external statistical trends, factors, issues, and data impacting underwriting results and business strategies.  Due to very advanced and sophisticated actuarial conceptual ability and highly relevant business know-how, the position works closely with Product Management to prepare financial forecasts to achieve profitability and growth goals, and to provide actuarial analyses, responses and communications for various audiences inside and outside the company.  The position may function as an Individual Contributor, performing extensive research on high-impact and complex actuarial studies, and/or may directly manage, plan, implement and/or sponsor large complex actuarial studies, pricing strategies and policies  . </t>
  </si>
  <si>
    <t xml:space="preserve">This position typically has a B.S. in Applied Mathematics, Statistics, Economics, Computer Science, or other quantitative major, with no less than 4 years of experience in an actuarial capacity.   Most incumbents have completed most, if not all, coursework for attaining Associateship (5 - 6 exams/online courses).  Some incumbents who have rapidly passed exams may be very close to Fellowship, or have already attained Fellowship.  Exam passage alone is not a sufficient criteria for promotion to this level.  Typically reports to an Actuarial Manager/Director. 
This position combines very advanced and creative actuarial knowledge with sound business judgment, based on solid experience with a range of decisions based on actuarial analysis and forecasting, to maximize profit and growth.  Combined with its broader awareness of the business, area(s) of specialization, insurance markets, competitive climate,  and regulatory environment, the position develops very complex actuarial formulations leading to the recommendation of extensive and impactful pricing strategies and loss reserving.  Provides consultation and clarification on actuarial models and risk issues, and influences management towards courses of action that have a potentially sizeable impact on products, markets, underwriting, pricing, risk management, and profitability. The position may direct multiple complex actuarial projects simultaneously, cross-functionally, as well as aspects of very broad, large and complex initiatives.  </t>
  </si>
  <si>
    <t xml:space="preserve">This position typically has a B.S. in Applied Mathematics, Statistics, Economics, Computer Science, or other quantitative major, with no less than 4 years of experience in an actuarial capacity.   Most incumbents have completed most, if not all, coursework for attaining Associateship (5 - 6 exams/online courses).  Some incumbents who have rapidly passed exams may be very close to Fellowship, or have already attained Fellowship.  Exam passage alone is not a sufficient criteria for promotion to this level.  Typically reports to an Actuarial Manager/Director. 
This position combines very advanced and creative actuarial knowledge with sound business judgment, based on solid experience with a range of decisions based on actuarial analysis and forecasting, to maximize profit and growth.  Combined with its broader awareness of the business, area(s) of specialization, insurance markets, competitive climate, and regulatory environment, the position develops very complex actuarial formulations leading to the recommendation of extensive and impactful pricing strategies and loss reserving.  Provides consultation and clarification on actuarial models and risk issues, and influences management towards courses of action that have a potentially sizeable impact on products, markets, underwriting, pricing, risk management, and profitability. The position may direct multiple complex actuarial projects simultaneously, cross-functionally, as well as aspects of very broad, large and complex initiatives.  </t>
  </si>
  <si>
    <t xml:space="preserve">The position typically has a B.S. in Applied Mathematics, Statistics, Economics, Computer Science, or other quantitative major, with no less than 4 years of experience in an actuarial capacity.   Most incumbents have completed most, if not all, coursework for attaining Associateship (5 - 6 exams/online courses).  Some incumbents who have rapidly passed exams may be very close to Fellowship, or may have already  attained Fellowship.   Typically reports to an Actuarial Manager/Director.   Exam passage alone is not a sufficient criteria for promotion to this level.  </t>
  </si>
  <si>
    <t xml:space="preserve">This position typically has a B.S. in Applied Mathematics, Statistics, Economics, Computer Science, or other quantitative major, with no less than 2 years of experience in an actuarial capacity.  Most incumbents will have completed 3 - 5 exams/online courses; however, some incumbents who have rapidly passed exams, may have already attained Associateship.  Typically reports to an Actuarial Manager/Director.
This position leverages its more advanced actuarial expertise to contribute to more complex premium and reserve calculations for new or existing products.    It continues to build knowledge of the business context in which it operates and develops expertise in one or more lines of business or product areas for analyzing loss and expense reserves, developing rate indicators, evaluating pricing levels, and analyzing profitability.  May also perform experience studies, and other research and statistical analyses.  Develops effective communications and recommendations to management with supporting documentation.  May provide direction and insight on the work of more junior level actuarial candidates and also coordinate/contribute to a number of different projects of some complexity/scale simultaneously.  The position may also team lead one or more advanced actuarial projects or studies.  </t>
  </si>
  <si>
    <r>
      <t xml:space="preserve">        </t>
    </r>
    <r>
      <rPr>
        <u/>
        <sz val="14"/>
        <color theme="0"/>
        <rFont val="Copperplate Gothic Bold"/>
        <family val="2"/>
      </rPr>
      <t xml:space="preserve">U.S. </t>
    </r>
    <r>
      <rPr>
        <b/>
        <u/>
        <sz val="14"/>
        <color theme="0"/>
        <rFont val="Copperplate Gothic Light"/>
        <family val="2"/>
      </rPr>
      <t>Property/Casualty</t>
    </r>
    <r>
      <rPr>
        <u/>
        <sz val="14"/>
        <color theme="0"/>
        <rFont val="Copperplate Gothic Light"/>
        <family val="2"/>
      </rPr>
      <t xml:space="preserve"> Actuarial Survey</t>
    </r>
  </si>
  <si>
    <r>
      <t xml:space="preserve">        </t>
    </r>
    <r>
      <rPr>
        <sz val="14"/>
        <color theme="0"/>
        <rFont val="Copperplate Gothic Light"/>
        <family val="2"/>
      </rPr>
      <t>Survey Participants (latest survey)</t>
    </r>
  </si>
  <si>
    <r>
      <t xml:space="preserve">        </t>
    </r>
    <r>
      <rPr>
        <u/>
        <sz val="14"/>
        <color theme="0"/>
        <rFont val="Copperplate Gothic Bold"/>
        <family val="2"/>
      </rPr>
      <t xml:space="preserve">U.S. </t>
    </r>
    <r>
      <rPr>
        <b/>
        <u/>
        <sz val="14"/>
        <color theme="0"/>
        <rFont val="Copperplate Gothic Light"/>
        <family val="2"/>
      </rPr>
      <t>Life/Health</t>
    </r>
    <r>
      <rPr>
        <u/>
        <sz val="14"/>
        <color theme="0"/>
        <rFont val="Copperplate Gothic Light"/>
        <family val="2"/>
      </rPr>
      <t xml:space="preserve"> Actuarial Survey</t>
    </r>
  </si>
  <si>
    <r>
      <t xml:space="preserve">n </t>
    </r>
    <r>
      <rPr>
        <u/>
        <sz val="16"/>
        <color theme="0"/>
        <rFont val="Copperplate Gothic Bold"/>
        <family val="2"/>
      </rPr>
      <t>Clear</t>
    </r>
    <r>
      <rPr>
        <u/>
        <sz val="16"/>
        <color theme="0"/>
        <rFont val="Copperplate Gothic Light"/>
        <family val="2"/>
      </rPr>
      <t>Solutions</t>
    </r>
    <r>
      <rPr>
        <u/>
        <sz val="16"/>
        <color theme="0"/>
        <rFont val="Copperplate Gothic Bold"/>
        <family val="2"/>
      </rPr>
      <t>HR</t>
    </r>
  </si>
  <si>
    <r>
      <t>n</t>
    </r>
    <r>
      <rPr>
        <b/>
        <sz val="7"/>
        <color theme="0"/>
        <rFont val="ZapfDingbats"/>
        <family val="5"/>
        <charset val="2"/>
      </rPr>
      <t xml:space="preserve"> </t>
    </r>
    <r>
      <rPr>
        <b/>
        <u/>
        <sz val="16"/>
        <color theme="0"/>
        <rFont val="Copperplate Gothic Light"/>
        <family val="2"/>
      </rPr>
      <t>TAB 5 - L/H  Incumbent Data</t>
    </r>
  </si>
  <si>
    <t xml:space="preserve">DMAC
</t>
  </si>
  <si>
    <t>Exam 5 (4-hour)</t>
  </si>
  <si>
    <t>Exam 6 (4-hour)</t>
  </si>
  <si>
    <t>ACAS Conferment</t>
  </si>
  <si>
    <t>FCAS Conferment</t>
  </si>
  <si>
    <t>DMAC</t>
  </si>
  <si>
    <t>Premium Group 2:  $1.5 - $5 Billion</t>
  </si>
  <si>
    <t>Premium Group 3:  Less than $1.5 Billion</t>
  </si>
  <si>
    <t>Premium Group 2:  $3.5 - $12 Billion</t>
  </si>
  <si>
    <t>Premium Group 3:  Less than $3.5 Billion</t>
  </si>
  <si>
    <t xml:space="preserve">"Straight-line" reporting refers to the unit where the work is actually performed - where goals and objectives are set, monitored, and performance is evaluated.  Dotted-line reporting refers to a weaker reporting relationship where work product standard-setting, broad oversight, and guidance is provided from a functional head, often enterprise-wide, without the day-to-day management of operations. </t>
  </si>
  <si>
    <r>
      <t xml:space="preserve">Enter the total period of time (years) within which the potential benefits of the LTI are available to the incumbent (plan life), and after which, the benefits are no longer available.  This is not the holding period before which </t>
    </r>
    <r>
      <rPr>
        <i/>
        <sz val="10"/>
        <rFont val="Trebuchet MS"/>
        <family val="2"/>
      </rPr>
      <t>any</t>
    </r>
    <r>
      <rPr>
        <sz val="10"/>
        <rFont val="Trebuchet MS"/>
        <family val="2"/>
      </rPr>
      <t xml:space="preserve"> benefit is available (vesting).  Enter in years. Report only for LTI Plan Types 1, 2, and 3 (Stock Options, ISOs, SARs).</t>
    </r>
  </si>
  <si>
    <t>CAN = Actuarial Candidate (ACAS or ASA)  
      Incumbent is a candidate actively participating in an actuarial credentialing program with the
      goal of continuing to pass exams to attain Associateship (ACAS or ASA).</t>
  </si>
  <si>
    <t>Total Number of Reports</t>
  </si>
  <si>
    <t xml:space="preserve">If the incumbent manages others, indicate the total number of staff, include all direct and indirect reports.  Professional level staff only.  Exclude staff consider dotted-line. 
Complete for Actuarial positions 400 level and above.
  </t>
  </si>
  <si>
    <t>"Active" Actuarial Student Status</t>
  </si>
  <si>
    <t xml:space="preserve">                    Actuarial Designations
FSA = Fellow
PA =  Permanent Associate
ASA = Associate
CAN =  Candidate pursuing ASA
EA  = Enrolled Actuary
CERA =  Chartered Enterprise Risk Analyst</t>
  </si>
  <si>
    <t>(Long-term cash plans only)</t>
  </si>
  <si>
    <t xml:space="preserve">6   = Reports to a Position Reporting Directly to the Chief Actuary or Top Corporate Actuary, e.g., </t>
  </si>
  <si>
    <t xml:space="preserve">4   = Reports to a Position Reporting Directly to the Head of a Major Business Unit, e.g., </t>
  </si>
  <si>
    <t xml:space="preserve">                   Actuarial Designations
FCAS = Fellow
PA =  Permanent Associate
ACAS = Associate
CAN =  Candidate pursuing ACAS
CERA =  Chartered Enterprise Risk Analyst</t>
  </si>
  <si>
    <t xml:space="preserve">     
     Other Advanced Degrees or Certifications
MS     =  Masters Degree
PHD   =   Specify Doctoral Concentration
OTH   =   Other (please specify)
</t>
  </si>
  <si>
    <t>Dear Survey Participants ~</t>
  </si>
  <si>
    <t xml:space="preserve">participation in our Actuarial Surveys which allows us to provide the most </t>
  </si>
  <si>
    <t>Please note these important dates:</t>
  </si>
  <si>
    <r>
      <t xml:space="preserve">   </t>
    </r>
    <r>
      <rPr>
        <sz val="8"/>
        <color rgb="FF002060"/>
        <rFont val="ZapfDingbats"/>
        <family val="5"/>
        <charset val="2"/>
      </rPr>
      <t>n</t>
    </r>
    <r>
      <rPr>
        <sz val="10"/>
        <color rgb="FF002060"/>
        <rFont val="Trebuchet MS"/>
        <family val="2"/>
      </rPr>
      <t xml:space="preserve">    </t>
    </r>
    <r>
      <rPr>
        <sz val="12"/>
        <color rgb="FF002060"/>
        <rFont val="Trebuchet MS"/>
        <family val="2"/>
      </rPr>
      <t>Data effective date</t>
    </r>
  </si>
  <si>
    <t>………….</t>
  </si>
  <si>
    <r>
      <t xml:space="preserve">   </t>
    </r>
    <r>
      <rPr>
        <sz val="8"/>
        <color rgb="FF002060"/>
        <rFont val="ZapfDingbats"/>
        <family val="5"/>
        <charset val="2"/>
      </rPr>
      <t>n</t>
    </r>
    <r>
      <rPr>
        <sz val="10"/>
        <color rgb="FF002060"/>
        <rFont val="Trebuchet MS"/>
        <family val="2"/>
      </rPr>
      <t xml:space="preserve">    </t>
    </r>
    <r>
      <rPr>
        <sz val="12"/>
        <color rgb="FF002060"/>
        <rFont val="Trebuchet MS"/>
        <family val="2"/>
      </rPr>
      <t>Input Submission date</t>
    </r>
  </si>
  <si>
    <r>
      <t xml:space="preserve">   </t>
    </r>
    <r>
      <rPr>
        <sz val="8"/>
        <color rgb="FF002060"/>
        <rFont val="ZapfDingbats"/>
        <family val="5"/>
        <charset val="2"/>
      </rPr>
      <t>n</t>
    </r>
    <r>
      <rPr>
        <sz val="10"/>
        <color rgb="FF002060"/>
        <rFont val="Trebuchet MS"/>
        <family val="2"/>
      </rPr>
      <t xml:space="preserve">    </t>
    </r>
    <r>
      <rPr>
        <sz val="12"/>
        <color rgb="FF002060"/>
        <rFont val="Trebuchet MS"/>
        <family val="2"/>
      </rPr>
      <t>Results Publication</t>
    </r>
  </si>
  <si>
    <t>mid-August</t>
  </si>
  <si>
    <t>This input file contains all necessary spreadsheets for both Property/Casualty</t>
  </si>
  <si>
    <r>
      <t xml:space="preserve">   </t>
    </r>
    <r>
      <rPr>
        <sz val="8"/>
        <color rgb="FF002060"/>
        <rFont val="ZapfDingbats"/>
        <family val="5"/>
        <charset val="2"/>
      </rPr>
      <t>n</t>
    </r>
    <r>
      <rPr>
        <sz val="10"/>
        <color rgb="FF002060"/>
        <rFont val="Trebuchet MS"/>
        <family val="2"/>
      </rPr>
      <t xml:space="preserve">    </t>
    </r>
    <r>
      <rPr>
        <sz val="12"/>
        <color rgb="FF002060"/>
        <rFont val="Trebuchet MS"/>
        <family val="2"/>
      </rPr>
      <t>Property/Casualty</t>
    </r>
  </si>
  <si>
    <r>
      <t xml:space="preserve">   </t>
    </r>
    <r>
      <rPr>
        <sz val="8"/>
        <color rgb="FF002060"/>
        <rFont val="ZapfDingbats"/>
        <family val="5"/>
        <charset val="2"/>
      </rPr>
      <t>n</t>
    </r>
    <r>
      <rPr>
        <sz val="10"/>
        <color rgb="FF002060"/>
        <rFont val="Trebuchet MS"/>
        <family val="2"/>
      </rPr>
      <t xml:space="preserve">    </t>
    </r>
    <r>
      <rPr>
        <sz val="12"/>
        <color rgb="FF002060"/>
        <rFont val="Trebuchet MS"/>
        <family val="2"/>
      </rPr>
      <t>Life/Health</t>
    </r>
  </si>
  <si>
    <t>Should you have any questions, please call Vicki Allison @ 860-342-5131.</t>
  </si>
  <si>
    <t>Victoria S. Allison</t>
  </si>
  <si>
    <t>President, ClearSolutionsHR</t>
  </si>
  <si>
    <t>and Life/Health Survey submissions.  Please return completed tabs:</t>
  </si>
  <si>
    <t>Enter the line(s) of business which the incumbent supports.   Mark more than one, if applicable.</t>
  </si>
  <si>
    <t xml:space="preserve">CERA = Chartered Risk Management Analyst
      Incumbent has attained a CERA designation, for successfully completing Casualty Actuarial Society
      or Society of Actuaries' Enterprise Risk Management (ERM) educational requirements.
      For Casualty Actuarial candidates, the requirement for a CERA designation includes meeting all the
      requirements for Associateship (ACAS), exams 7 and 9 and specific ERM education consisting of the
      3-day ERM seminar, and the 4-hour ERM exam.   
      For Life Actuarial candidates, the requirement for CERA designation includes the Preliminary
      Education Component (except for MLC), all VEES, the e-Learning course   "Fundamentals of 
      Actuarial Practice" (with content geared towards enterprise risk management) and specific ERM
      education consisting of the ERM seminar and 4-hour ERM exam. </t>
  </si>
  <si>
    <r>
      <t>n</t>
    </r>
    <r>
      <rPr>
        <sz val="7"/>
        <color theme="0"/>
        <rFont val="ZapfDingbats"/>
        <family val="5"/>
        <charset val="2"/>
      </rPr>
      <t xml:space="preserve"> </t>
    </r>
    <r>
      <rPr>
        <b/>
        <u/>
        <sz val="18"/>
        <color theme="0"/>
        <rFont val="Copperplate Gothic Light"/>
        <family val="2"/>
      </rPr>
      <t>TAB 2 - Property/Casualty Core Student Programs</t>
    </r>
  </si>
  <si>
    <r>
      <t>n</t>
    </r>
    <r>
      <rPr>
        <sz val="7"/>
        <color theme="0"/>
        <rFont val="ZapfDingbats"/>
        <family val="5"/>
        <charset val="2"/>
      </rPr>
      <t xml:space="preserve"> </t>
    </r>
    <r>
      <rPr>
        <b/>
        <u/>
        <sz val="18"/>
        <color theme="0"/>
        <rFont val="Copperplate Gothic Light"/>
        <family val="2"/>
      </rPr>
      <t>T</t>
    </r>
    <r>
      <rPr>
        <u/>
        <sz val="18"/>
        <color theme="0"/>
        <rFont val="Copperplate Gothic Light"/>
        <family val="2"/>
      </rPr>
      <t>AB 4 - Life/Health Core Student Programs</t>
    </r>
  </si>
  <si>
    <t>The Hanover Insurance Company</t>
  </si>
  <si>
    <t>XL Catlin</t>
  </si>
  <si>
    <t>AON</t>
  </si>
  <si>
    <t>The Cincinnati Insurance Companies</t>
  </si>
  <si>
    <t>Sentry Insurance</t>
  </si>
  <si>
    <t>Trans Re</t>
  </si>
  <si>
    <t>Amerisure</t>
  </si>
  <si>
    <t>FCCI</t>
  </si>
  <si>
    <t>Global Indemnity Group</t>
  </si>
  <si>
    <t>Prosight Specialty</t>
  </si>
  <si>
    <t>BCBS of Louisiana</t>
  </si>
  <si>
    <t>Healthnet Centene</t>
  </si>
  <si>
    <t>Excellus of New York</t>
  </si>
  <si>
    <t>Pacific Life</t>
  </si>
  <si>
    <t xml:space="preserve">Sun Life Financial </t>
  </si>
  <si>
    <t>Athene</t>
  </si>
  <si>
    <t>Wisconsin Physicians Services Insurance Company</t>
  </si>
  <si>
    <t>Lincoln National</t>
  </si>
  <si>
    <t>2017 Intern Rates</t>
  </si>
  <si>
    <t>1)</t>
  </si>
  <si>
    <t>FSA Track-specific Advanced Exam (5-hr)</t>
  </si>
  <si>
    <t>Foundation Exams</t>
  </si>
  <si>
    <t>ACAS Exams</t>
  </si>
  <si>
    <t>FCAS Exams</t>
  </si>
  <si>
    <t xml:space="preserve">Exam S
(4-hour)
</t>
  </si>
  <si>
    <t xml:space="preserve">ACAS Online Courses </t>
  </si>
  <si>
    <t>FSA Module 1</t>
  </si>
  <si>
    <t>FSA Module 2</t>
  </si>
  <si>
    <t>FSA Module 3</t>
  </si>
  <si>
    <t xml:space="preserve">If "Yes", complete the following table: </t>
  </si>
  <si>
    <t>Associate Analyst - Catastrophe Risk</t>
  </si>
  <si>
    <t>Masters + 0 Exams</t>
  </si>
  <si>
    <t>Masters + 1 Exam</t>
  </si>
  <si>
    <t>Masters + 2 Exams</t>
  </si>
  <si>
    <t>Masters + 3 Exams</t>
  </si>
  <si>
    <t>Masters + 4 Exams</t>
  </si>
  <si>
    <r>
      <t xml:space="preserve">What are your hourly hiring rates for interns </t>
    </r>
    <r>
      <rPr>
        <i/>
        <sz val="10"/>
        <color theme="2" tint="-0.89999084444715716"/>
        <rFont val="Arial"/>
        <family val="2"/>
      </rPr>
      <t>after</t>
    </r>
    <r>
      <rPr>
        <sz val="10"/>
        <color theme="2" tint="-0.89999084444715716"/>
        <rFont val="Arial"/>
        <family val="2"/>
      </rPr>
      <t xml:space="preserve"> the following college year has been completed?  </t>
    </r>
  </si>
  <si>
    <t>1 Internship + 0 Exams</t>
  </si>
  <si>
    <t>1 Internship + 1 Exam</t>
  </si>
  <si>
    <t>1 Internship + 2 Exams</t>
  </si>
  <si>
    <t>1 Internship + 3 Exams</t>
  </si>
  <si>
    <t>1 Internship + 4 Exams</t>
  </si>
  <si>
    <t>2 Internships + 0 Exams</t>
  </si>
  <si>
    <t>2 Internships + 1 Exam</t>
  </si>
  <si>
    <t>2 Internships + 2 Exams</t>
  </si>
  <si>
    <t>2 Internships + 3 Exams</t>
  </si>
  <si>
    <t>2 Internships + 4 Exams</t>
  </si>
  <si>
    <t xml:space="preserve">FSA Module
1
</t>
  </si>
  <si>
    <t xml:space="preserve">FSA Module
2
</t>
  </si>
  <si>
    <t xml:space="preserve">FSA Module
3
</t>
  </si>
  <si>
    <t xml:space="preserve">FSA 
 Core
(5-hour)
</t>
  </si>
  <si>
    <t xml:space="preserve">FSA 
 Non-core
(2-hour)
</t>
  </si>
  <si>
    <t xml:space="preserve">timely and comprehensive actuarial compensation data available. </t>
  </si>
  <si>
    <t>Tab 1:    Order &amp; Contact</t>
  </si>
  <si>
    <t>Tab 3:    P/C Incumbent Data Input</t>
  </si>
  <si>
    <t>Position Category - Healthcare</t>
  </si>
  <si>
    <t>Recent ACAS/FCAS</t>
  </si>
  <si>
    <t>Actuarial Student Hiring Rates</t>
  </si>
  <si>
    <t>Merit Budget &amp; Structure Movement</t>
  </si>
  <si>
    <t>add more rows, if needed</t>
  </si>
  <si>
    <t xml:space="preserve">If an "Active" Student, Date of Latest </t>
  </si>
  <si>
    <r>
      <rPr>
        <i/>
        <sz val="10"/>
        <rFont val="Trebuchet MS"/>
        <family val="2"/>
      </rPr>
      <t>Attempt</t>
    </r>
    <r>
      <rPr>
        <sz val="10"/>
        <rFont val="Trebuchet MS"/>
        <family val="2"/>
      </rPr>
      <t xml:space="preserve"> to Pass an Exam or Course</t>
    </r>
  </si>
  <si>
    <t xml:space="preserve">For "active" actuarial students, report the date of the most recent attempt to pass an exam, or online course, whether or not passed.  </t>
  </si>
  <si>
    <t>FSA Track-specific Core Exam (5-hour)</t>
  </si>
  <si>
    <t xml:space="preserve">For all plan types, Indicate the amount of time (in years) for the options, units, shares, or cash to become fully vested and, in the case of options, exercisable in full.
</t>
  </si>
  <si>
    <t>n</t>
  </si>
  <si>
    <t xml:space="preserve">
Date of Most Recent
Exam/Course Pass
Attempt
 </t>
  </si>
  <si>
    <t xml:space="preserve">Years Spent Actively Pursuing </t>
  </si>
  <si>
    <t>IFH = Individual &amp; Family Health</t>
  </si>
  <si>
    <t>Associateship/Fellowship</t>
  </si>
  <si>
    <t xml:space="preserve">Is the incumbent an "Active Student" pursuing Associateship or Fellowship?
Active students are those who have studied for an exam, or online course, and tested within the last 24 months, whether or not they passed.    </t>
  </si>
  <si>
    <t>For how many years has the student been actively pursuing Associateship or Fellowship.  Include years with other employers.  Exclude years taking exams while in university.</t>
  </si>
  <si>
    <t>a1</t>
  </si>
  <si>
    <t xml:space="preserve">
Supervisor's
Survey Position Code,
if supervisory position
is matched in this survey
</t>
  </si>
  <si>
    <r>
      <t xml:space="preserve">        </t>
    </r>
    <r>
      <rPr>
        <u/>
        <sz val="14"/>
        <color theme="0"/>
        <rFont val="Copperplate Gothic Light"/>
        <family val="2"/>
      </rPr>
      <t>Canadian</t>
    </r>
    <r>
      <rPr>
        <b/>
        <u/>
        <sz val="14"/>
        <color theme="0"/>
        <rFont val="Copperplate Gothic Light"/>
        <family val="2"/>
      </rPr>
      <t xml:space="preserve"> General Insurance</t>
    </r>
    <r>
      <rPr>
        <u/>
        <sz val="14"/>
        <color theme="0"/>
        <rFont val="Copperplate Gothic Light"/>
        <family val="2"/>
      </rPr>
      <t xml:space="preserve"> Actuarial Survey</t>
    </r>
  </si>
  <si>
    <t>Allstate Insurance Company of Canada</t>
  </si>
  <si>
    <t>The Co-operators General Insurance Company</t>
  </si>
  <si>
    <t>Fédération des Caisses Desjardins du Québec</t>
  </si>
  <si>
    <t>Eckler, Ltd.</t>
  </si>
  <si>
    <t>La Capitale Assureur de L'administration Publique</t>
  </si>
  <si>
    <t>Northbridge Financial Corporation</t>
  </si>
  <si>
    <t>RSA</t>
  </si>
  <si>
    <t>TD Insurance</t>
  </si>
  <si>
    <t>The Economical Insurance Group</t>
  </si>
  <si>
    <t>The Travelers Insurance Company of Canada</t>
  </si>
  <si>
    <t>Zurich Canadian Holdings</t>
  </si>
  <si>
    <t xml:space="preserve">
Total Number of Direct
 and Indirect Reports
(exclude indirect
staff that is considered
dotted-line) 
 </t>
  </si>
  <si>
    <r>
      <t xml:space="preserve">Exam SRM (3.5-hour)
</t>
    </r>
    <r>
      <rPr>
        <b/>
        <sz val="12"/>
        <color rgb="FFFF0000"/>
        <rFont val="Arial"/>
        <family val="2"/>
      </rPr>
      <t>NEW</t>
    </r>
  </si>
  <si>
    <r>
      <t xml:space="preserve">Exam PA (5-hour)
</t>
    </r>
    <r>
      <rPr>
        <b/>
        <sz val="12"/>
        <color rgb="FFFF0000"/>
        <rFont val="Arial"/>
        <family val="2"/>
      </rPr>
      <t>NEW</t>
    </r>
  </si>
  <si>
    <t>by March 31, 2018</t>
  </si>
  <si>
    <t>early August, 2018</t>
  </si>
  <si>
    <t>Downloads &amp; PDFs for Individual Positions</t>
  </si>
  <si>
    <t>Student Core $$ Programs &amp; Study/Exam Policies</t>
  </si>
  <si>
    <t>Purchase Fees for Participants:</t>
  </si>
  <si>
    <t>Purchase Fees for Non-Participants:</t>
  </si>
  <si>
    <t>ACAS REQUIREMENTS</t>
  </si>
  <si>
    <t>FCAS REQUIREMENTS</t>
  </si>
  <si>
    <t>BONUS for PASSING EXAM on FIRST TRY</t>
  </si>
  <si>
    <t>FOUNDATION EXAM REQUIREMENTS</t>
  </si>
  <si>
    <t>VALID EDUCATION EXPERIENCE (VEE) REQUIREMENTS</t>
  </si>
  <si>
    <t>2018 Intern Rates</t>
  </si>
  <si>
    <r>
      <t>VEE - Accounting &amp; Finance
(</t>
    </r>
    <r>
      <rPr>
        <b/>
        <sz val="10"/>
        <color rgb="FF13202F"/>
        <rFont val="Arial"/>
        <family val="2"/>
      </rPr>
      <t>typically completed while in school)</t>
    </r>
  </si>
  <si>
    <r>
      <t>VEE - Mathematical Statistics
(</t>
    </r>
    <r>
      <rPr>
        <b/>
        <sz val="10"/>
        <color rgb="FF13202F"/>
        <rFont val="Arial"/>
        <family val="2"/>
      </rPr>
      <t>typically completed while in school)</t>
    </r>
  </si>
  <si>
    <t>FSA Exam - Advanced
(5-hour)</t>
  </si>
  <si>
    <t>FSA Exam - Non-core
 (2-hour)</t>
  </si>
  <si>
    <t>FSA Exam - Core
 (5-hour)</t>
  </si>
  <si>
    <r>
      <t xml:space="preserve">ERM Exam (4-hour)
</t>
    </r>
    <r>
      <rPr>
        <b/>
        <sz val="12"/>
        <color rgb="FF13202F"/>
        <rFont val="Arial"/>
        <family val="2"/>
      </rPr>
      <t>(for dual FSA/CERA)</t>
    </r>
  </si>
  <si>
    <t>Associate (ASA)</t>
  </si>
  <si>
    <t>Fellow (FSA)</t>
  </si>
  <si>
    <t xml:space="preserve">ERM
</t>
  </si>
  <si>
    <t xml:space="preserve">SRM
</t>
  </si>
  <si>
    <t xml:space="preserve"> P
</t>
  </si>
  <si>
    <t xml:space="preserve">FM
</t>
  </si>
  <si>
    <t xml:space="preserve"> IMF
</t>
  </si>
  <si>
    <t xml:space="preserve">LTAM
</t>
  </si>
  <si>
    <t xml:space="preserve">STAM
</t>
  </si>
  <si>
    <t xml:space="preserve">FSA Advanced
</t>
  </si>
  <si>
    <t xml:space="preserve">FSA
 Non-Core
</t>
  </si>
  <si>
    <r>
      <t>Exam IMF (3-hour)
(</t>
    </r>
    <r>
      <rPr>
        <b/>
        <sz val="12"/>
        <color rgb="FF13202F"/>
        <rFont val="Arial"/>
        <family val="2"/>
      </rPr>
      <t>formerly Exam MFE)</t>
    </r>
  </si>
  <si>
    <r>
      <t xml:space="preserve">Exam LTAM (4-hour)
</t>
    </r>
    <r>
      <rPr>
        <b/>
        <sz val="12"/>
        <color rgb="FF13202F"/>
        <rFont val="Arial"/>
        <family val="2"/>
      </rPr>
      <t>(formerly Exam MLC)</t>
    </r>
  </si>
  <si>
    <r>
      <t xml:space="preserve">Exam STAM (3.5-hour)
</t>
    </r>
    <r>
      <rPr>
        <b/>
        <sz val="12"/>
        <color rgb="FF13202F"/>
        <rFont val="Arial"/>
        <family val="2"/>
      </rPr>
      <t>(formerly Exam C)</t>
    </r>
  </si>
  <si>
    <t>MAS II</t>
  </si>
  <si>
    <t>3-F</t>
  </si>
  <si>
    <t>MAS I</t>
  </si>
  <si>
    <r>
      <t xml:space="preserve">Exam MAS II  (3.5-hour)
</t>
    </r>
    <r>
      <rPr>
        <b/>
        <sz val="12"/>
        <color rgb="FF13202F"/>
        <rFont val="Arial"/>
        <family val="2"/>
      </rPr>
      <t>(formerly Exam 4)</t>
    </r>
  </si>
  <si>
    <r>
      <t xml:space="preserve">Exam MAS I  (4-hour)
</t>
    </r>
    <r>
      <rPr>
        <b/>
        <sz val="12"/>
        <color rgb="FF13202F"/>
        <rFont val="Arial"/>
        <family val="2"/>
      </rPr>
      <t>(formerly Exam S)</t>
    </r>
  </si>
  <si>
    <t xml:space="preserve">VALID EDUCATION EXPERIENCE (VEE) REQUIREMENTS  </t>
  </si>
  <si>
    <t>Planned Salary Increase Budget</t>
  </si>
  <si>
    <t>*add more rows if needed</t>
  </si>
  <si>
    <t>Salaries of Candidates achieving ASA or FSA  (within the last year)</t>
  </si>
  <si>
    <t>2018 - 2019   U.S. Actuarial Compensation Survey</t>
  </si>
  <si>
    <t>Life/Health                       effective date 1/1/2018</t>
  </si>
  <si>
    <t>Property/Casualty          effective date 1/1/2018</t>
  </si>
  <si>
    <t>PA</t>
  </si>
  <si>
    <r>
      <t xml:space="preserve">   
</t>
    </r>
    <r>
      <rPr>
        <u/>
        <sz val="11"/>
        <color rgb="FF13202F"/>
        <rFont val="Century Gothic"/>
        <family val="2"/>
      </rPr>
      <t xml:space="preserve"> If Incumbent Granted 3rd LTI, Identify Plan Type:</t>
    </r>
    <r>
      <rPr>
        <sz val="11"/>
        <color rgb="FF13202F"/>
        <rFont val="Century Gothic"/>
        <family val="2"/>
      </rPr>
      <t xml:space="preserve">
1 = Stock Options
2 = ISOs
3 = SARs
4 = Phantom Stock - Appreciation
5 = Phantom Stock - Full Value
6 = Restricted Stock/RSUs
7 = Performance Units
8 = Performance Shares
9 = Long-term Cash
 </t>
    </r>
  </si>
  <si>
    <r>
      <t xml:space="preserve">   
</t>
    </r>
    <r>
      <rPr>
        <u/>
        <sz val="11"/>
        <color rgb="FF13202F"/>
        <rFont val="Century Gothic"/>
        <family val="2"/>
      </rPr>
      <t xml:space="preserve"> If Incumbent Granted 2nd LTI, Identify Plan Type:</t>
    </r>
    <r>
      <rPr>
        <sz val="11"/>
        <color rgb="FF13202F"/>
        <rFont val="Century Gothic"/>
        <family val="2"/>
      </rPr>
      <t xml:space="preserve">
1 = Stock Options
2 = ISOs
3 = SARs
4 = Phantom Stock - Appreciation
5 = Phantom Stock - Full Value
6 = Restricted Stock/RSUs
7 = Performance Units
8 = Performance Shares
9 = Long-term Cash
 </t>
    </r>
  </si>
  <si>
    <t xml:space="preserve"> 
Describe or List
Vesting Schedule, e.g., 
"cliff"
"equal amount each year"
"25% years 1 &amp; 2; 50%, year 3"
</t>
  </si>
  <si>
    <t xml:space="preserve">
 Date of Most Recent
Exam/Course Pass
Attempt
 </t>
  </si>
  <si>
    <t xml:space="preserve">
 Total Number of Direct
 and Indirect Reports
(exclude indirect
staff that is considered
dotted-line) 
 </t>
  </si>
  <si>
    <t xml:space="preserve">
Total Years Spent Actively
Pursuing ASA/FSA, since hired as an Actuarial Candidate (including
all Years with
 Previous Employers)
 </t>
  </si>
  <si>
    <t xml:space="preserve">FSA 
 Adv'd
(5-hour)
</t>
  </si>
  <si>
    <t xml:space="preserve">
Exam MFE
(3-hour)
</t>
  </si>
  <si>
    <t xml:space="preserve">
Exam FM
(3-hour)
</t>
  </si>
  <si>
    <t xml:space="preserve">
Exam P
(3-hour)
</t>
  </si>
  <si>
    <t xml:space="preserve">
Exam MLC
(4-hour)
</t>
  </si>
  <si>
    <t xml:space="preserve">
Exam C
(3.5-hour)
</t>
  </si>
  <si>
    <t xml:space="preserve">
FAP
 Interim
</t>
  </si>
  <si>
    <t xml:space="preserve">
FAP
Final
</t>
  </si>
  <si>
    <t>PROPERTY/CASUALTY Actuarial Survey</t>
  </si>
  <si>
    <t>LIFE/HEALTH Actuarial Survey</t>
  </si>
  <si>
    <t>Student Core $$ Programs &amp; Study Policies *</t>
  </si>
  <si>
    <t>included *</t>
  </si>
  <si>
    <t>Own company data excluded</t>
  </si>
  <si>
    <t>Student "Pay by Exams" PDFs &amp; Regression Trends</t>
  </si>
  <si>
    <t>Custom cuts</t>
  </si>
  <si>
    <t>* to have these reports included, companies must also complete these survey sections:</t>
  </si>
  <si>
    <t>Order Options:</t>
  </si>
  <si>
    <t>Same purchase options as last time  - or - choose:</t>
  </si>
  <si>
    <t>tbd</t>
  </si>
  <si>
    <t>Regional cuts (all regions)</t>
  </si>
  <si>
    <t>Line of business cuts (all lines)</t>
  </si>
  <si>
    <t>Shelf copy binder</t>
  </si>
  <si>
    <t xml:space="preserve">   
 If Incumbent Granted LTI, Identify Plan Type:
1 = Stock Options
2 = ISOs
3 = SARs
4 = Phantom Stock - Appreciation
5 = Phantom Stock - Full Value
6 = Restricted Stock/RSUs
7 = Performance Units
8 = Performance Shares
9 = Long-term Cash
 </t>
  </si>
  <si>
    <t xml:space="preserve">         effective date 4/1/2018</t>
  </si>
  <si>
    <r>
      <t xml:space="preserve">   
 </t>
    </r>
    <r>
      <rPr>
        <u/>
        <sz val="11"/>
        <color rgb="FF13202F"/>
        <rFont val="Century Gothic"/>
        <family val="2"/>
      </rPr>
      <t>Level in Organization the Incumbent Reports to</t>
    </r>
    <r>
      <rPr>
        <sz val="11"/>
        <color rgb="FF13202F"/>
        <rFont val="Century Gothic"/>
        <family val="2"/>
      </rPr>
      <t xml:space="preserve">: 
1P = Reports to CEO/COO/CFO Parent Company
1   = Reports to CEO/COO
2   = Reports to CFO
3   = Reports to BU HEAD (SVP/EVP/President/GM)
4   = Reports to a Direct Report to "3" above
5   = Reports to Top Actuarial Executive in Corporate
6   = Reports to a Direct Report to "5" above
7   = Reports to Top Actuarial Executive in Business Unit
8   = Reports to a Direct Report to "7" above
9   = Reports to Other
 </t>
    </r>
  </si>
  <si>
    <r>
      <rPr>
        <u/>
        <sz val="12"/>
        <color rgb="FF13202F"/>
        <rFont val="Century Gothic"/>
        <family val="2"/>
      </rPr>
      <t>Lines of Business Supported (mark all)</t>
    </r>
    <r>
      <rPr>
        <sz val="12"/>
        <color rgb="FF13202F"/>
        <rFont val="Century Gothic"/>
        <family val="2"/>
      </rPr>
      <t xml:space="preserve">
LA   =  Life &amp; Annuities
IFH =  Individual &amp; Family Health
DA =   Disability &amp; Accident
LTC =  Long-term Care
GHI = Group Health/Indemnity
GHMC = Group Health/Managed Care
P = Pension
RE = Reinsurance
O = Other (please specify)</t>
    </r>
  </si>
  <si>
    <t xml:space="preserve">
Number of Options/
Shares/Units Granted
(not applicable to
 long-term cash plans)</t>
  </si>
  <si>
    <t xml:space="preserve">
Price per Share/Unit
on Grant Date
(not applicable to
 long-term cash plans)</t>
  </si>
  <si>
    <t xml:space="preserve">
Total Target
Value
(applicable only to
 long-term cash plans)</t>
  </si>
  <si>
    <t xml:space="preserve">
Term of Grant
(in years)
(plan types 1,2,3 only)
</t>
  </si>
  <si>
    <t xml:space="preserve">   TAB 2, "Student CORE Programs" &amp; TAB 3, Cols BJ - BY, Exams passed/years experience.</t>
  </si>
  <si>
    <t>Bonus *</t>
  </si>
  <si>
    <t>FSA REQUIREMENTS</t>
  </si>
  <si>
    <t>ASA REQUIREMENTS</t>
  </si>
  <si>
    <t xml:space="preserve">Do you offer higher rates than above for previous internship(s)?  </t>
  </si>
  <si>
    <t xml:space="preserve">LTI </t>
  </si>
  <si>
    <t>Short-term Incentive Plan (STI)</t>
  </si>
  <si>
    <t>Long-term Incentive (LTI)</t>
  </si>
  <si>
    <t>Target %</t>
  </si>
  <si>
    <t>Long-term Incentive Target %</t>
  </si>
  <si>
    <t xml:space="preserve">Enter the target (sometimes called "par") LTI award, as a percent of salary.  This represents the plan payout if all or most of the performance goals outlined in the long-term plan are met.    </t>
  </si>
  <si>
    <t xml:space="preserve">
Total Years Spent Actively
Pursuing ACAS/FCAS, since hired as an Actuarial Candidate (including
all Years with
 Previous Employers)
 </t>
  </si>
  <si>
    <r>
      <t xml:space="preserve">   
     </t>
    </r>
    <r>
      <rPr>
        <u/>
        <sz val="12"/>
        <color theme="1" tint="4.9989318521683403E-2"/>
        <rFont val="Century Gothic"/>
        <family val="2"/>
      </rPr>
      <t>If Incumbent Granted LTI, Identify Plan Type</t>
    </r>
    <r>
      <rPr>
        <sz val="12"/>
        <color theme="1" tint="4.9989318521683403E-2"/>
        <rFont val="Century Gothic"/>
        <family val="2"/>
      </rPr>
      <t xml:space="preserve">:
1 = Stock Options
2 = ISOs
3 = SARs
4 = Phantom Stock - Appreciation
5 = Phantom Stock - Full Value
6 = Restricted Stock/RSUs
7 = Performance Units
8 = Performance Shares
9 = Long-term Cash
 </t>
    </r>
  </si>
  <si>
    <t xml:space="preserve">
Total Target
Value
(applicable only to
 long-term cash plans)</t>
  </si>
  <si>
    <t xml:space="preserve"> 
Describe or List
Vesting Schedule, e.g., 
"cliff"
"equal amount each year"
"25% years 1 &amp; 2; 50%, year 3"
</t>
  </si>
  <si>
    <r>
      <t xml:space="preserve">   
</t>
    </r>
    <r>
      <rPr>
        <u/>
        <sz val="12"/>
        <color theme="1" tint="4.9989318521683403E-2"/>
        <rFont val="Century Gothic"/>
        <family val="2"/>
      </rPr>
      <t>If Incumbent Granted Second LTI, Identify Plan Type:</t>
    </r>
    <r>
      <rPr>
        <sz val="12"/>
        <color theme="1" tint="4.9989318521683403E-2"/>
        <rFont val="Century Gothic"/>
        <family val="2"/>
      </rPr>
      <t xml:space="preserve">
1 = Stock Options
2 = ISOs
3 = SARs
4 = Phantom Stock - Appreciation
5 = Phantom Stock - Full Value
6 = Restricted Stock/RSUs
7 = Performance Units
8 = Performance Shares
9 = Long-term Cash
 </t>
    </r>
  </si>
  <si>
    <r>
      <t xml:space="preserve">   
</t>
    </r>
    <r>
      <rPr>
        <u/>
        <sz val="12"/>
        <color theme="1" tint="4.9989318521683403E-2"/>
        <rFont val="Century Gothic"/>
        <family val="2"/>
      </rPr>
      <t>If Incumbent Granted Third LTI, Identify Plan Type:</t>
    </r>
    <r>
      <rPr>
        <sz val="12"/>
        <color theme="1" tint="4.9989318521683403E-2"/>
        <rFont val="Century Gothic"/>
        <family val="2"/>
      </rPr>
      <t xml:space="preserve">
1 = Stock Options
2 = ISOs
3 = SARs
4 = Phantom Stock - Appreciation
5 = Phantom Stock - Full Value
6 = Restricted Stock/RSUs
7 = Performance Units
8 = Performance Shares
9 = Long-term Cash
 </t>
    </r>
  </si>
  <si>
    <t xml:space="preserve">         
     Other Advanced Degrees or
                 Certifications   
MS    =  Masters Degree
PHD  =  PHD
PA     = Predictive Analytics ICAS Cert
OTH   = Other (please specify)
</t>
  </si>
  <si>
    <t>Job Code</t>
  </si>
  <si>
    <t>Incumbent Identification</t>
  </si>
  <si>
    <t>Location</t>
  </si>
  <si>
    <t>Cash Compensation</t>
  </si>
  <si>
    <t>We welcome you to the 2018 - 2019 survey season!   We greatly value your</t>
  </si>
  <si>
    <r>
      <t xml:space="preserve">       2018 - 2019  </t>
    </r>
    <r>
      <rPr>
        <sz val="16"/>
        <color theme="0"/>
        <rFont val="Copperplate Gothic Light"/>
        <family val="2"/>
      </rPr>
      <t>Actuarial Compensation Surveys</t>
    </r>
  </si>
  <si>
    <t>Tab 2:    P/C Student Core Programs</t>
  </si>
  <si>
    <t>Tab 4:    L/H Student Core Programs</t>
  </si>
  <si>
    <t>Tab 5:    L/H Incumbent Data Input</t>
  </si>
  <si>
    <r>
      <t xml:space="preserve">Please email your submission to </t>
    </r>
    <r>
      <rPr>
        <u/>
        <sz val="12"/>
        <color rgb="FF002060"/>
        <rFont val="Trebuchet MS"/>
        <family val="2"/>
      </rPr>
      <t>vsallison@clearsolutionsHR.com</t>
    </r>
  </si>
  <si>
    <t xml:space="preserve">Again, thank you for the time and quality effort you put into completing our </t>
  </si>
  <si>
    <t>surveys!</t>
  </si>
  <si>
    <r>
      <t xml:space="preserve">n </t>
    </r>
    <r>
      <rPr>
        <u/>
        <sz val="24"/>
        <rFont val="Copperplate Gothic Bold"/>
        <family val="2"/>
      </rPr>
      <t>Clear</t>
    </r>
    <r>
      <rPr>
        <u/>
        <sz val="24"/>
        <rFont val="Copperplate Gothic Light"/>
        <family val="2"/>
      </rPr>
      <t>Solutions</t>
    </r>
    <r>
      <rPr>
        <u/>
        <sz val="24"/>
        <rFont val="Copperplate Gothic Bold"/>
        <family val="2"/>
      </rPr>
      <t xml:space="preserve">HR - 2018 - 2019 Actuarial Salary Surveys </t>
    </r>
  </si>
  <si>
    <t xml:space="preserve">
Short-term
Incentive Received
(latest annual period)
 input $30,200
 as 30.2</t>
  </si>
  <si>
    <t xml:space="preserve">
Base Salary
as/of 4/1/2018
input $140,200
 as 140.2</t>
  </si>
  <si>
    <t xml:space="preserve">
Incumbent's 
Organizational Reporting
Entity
C = Corporate
B = Business Unit
</t>
  </si>
  <si>
    <t xml:space="preserve">"Active" Student Experience  </t>
  </si>
  <si>
    <r>
      <t xml:space="preserve">    
</t>
    </r>
    <r>
      <rPr>
        <u/>
        <sz val="12"/>
        <color theme="1" tint="4.9989318521683403E-2"/>
        <rFont val="Century Gothic"/>
        <family val="2"/>
      </rPr>
      <t>Level in Organization the Incumbent Reports to:</t>
    </r>
    <r>
      <rPr>
        <sz val="12"/>
        <color theme="1" tint="4.9989318521683403E-2"/>
        <rFont val="Century Gothic"/>
        <family val="2"/>
      </rPr>
      <t xml:space="preserve">
1P = Reports to CEO/COO/CFO Parent Company
1   = Reports to CEO/COO
2   = Reports to CFO
3   = Reports to BU HEAD (SVP/EVP/Pres/General Mgr 
4   = Reports to a Direct Report to "3" above
5   = Reports to Top Actuarial Executive in Corporate
6   = Reports to a Direct Report to "5" above
7   = Reports to Top Actuarial Executive in Business Unit
8   = Reports to a Direct Report to "7" above
9   = Reports to Other
 </t>
    </r>
  </si>
  <si>
    <t xml:space="preserve">ACAS? </t>
  </si>
  <si>
    <t xml:space="preserve">                                                                                                                                                                                                                                                                                                                                                                                                                                                                                                                                                                                            </t>
  </si>
  <si>
    <r>
      <t>n</t>
    </r>
    <r>
      <rPr>
        <sz val="7"/>
        <color theme="0"/>
        <rFont val="ZapfDingbats"/>
        <family val="5"/>
        <charset val="2"/>
      </rPr>
      <t xml:space="preserve"> </t>
    </r>
    <r>
      <rPr>
        <b/>
        <u/>
        <sz val="18"/>
        <color theme="0"/>
        <rFont val="Copperplate Gothic Light"/>
        <family val="2"/>
      </rPr>
      <t>TAB 3 - 2018 - 2019 Property/Casualty Data Input</t>
    </r>
  </si>
  <si>
    <t>Property/Casualty          effective date 4/1/2018</t>
  </si>
  <si>
    <t xml:space="preserve">   TAB 2, "Student CORE Programs" &amp; TAB 3, Cols BE - BT, "Exams passed/Years Experience" section.</t>
  </si>
  <si>
    <t xml:space="preserve">VEE - Corporate Finance
</t>
  </si>
  <si>
    <t xml:space="preserve">VEE - Economics
</t>
  </si>
  <si>
    <t>Actuarial Exam Pass Bonus for Passing on First Try</t>
  </si>
  <si>
    <t>* Bonus $$$ in the above chart are NOT "pass on first try" bonuses (see "first try pass" bonuses below).  The above input should reflect bonuses that are part of the normal rewards policy given to everyone who earns the credential regardless of how many attempts.</t>
  </si>
  <si>
    <t>Actuarial Exam Pass Raises - for New Pathway beginning July, 2018  (if your company has not yet determined your MAS II and MAS I raises, e.g., please use your current raises for Exam 4 and Exam S)</t>
  </si>
  <si>
    <t xml:space="preserve">Merit Budget &amp; Structure Movement </t>
  </si>
  <si>
    <t>Actuarial Student Intern Hourly Hiring Rates</t>
  </si>
  <si>
    <t xml:space="preserve">Actuarial Student Intern Hourly Hiring Rates   </t>
  </si>
  <si>
    <t>Report in this format:   Input 5.2% as 5.2.  If no merit or structure movement, input "zero".  Otherwise leave blank</t>
  </si>
  <si>
    <t xml:space="preserve">Report in this format:  $1,000, not $1K or $1.0. </t>
  </si>
  <si>
    <t>Actuarial Exam Pass Raises - for New Pathway beginning July, 2018  (if your company has not yet determined your exam raises for new exams, SRM &amp; PA, please leave blank)</t>
  </si>
  <si>
    <t xml:space="preserve">Actuarial Bonus for Passing Exam on First Try </t>
  </si>
  <si>
    <t>Back to L/H Input</t>
  </si>
  <si>
    <r>
      <t xml:space="preserve">2018 - 2019  </t>
    </r>
    <r>
      <rPr>
        <u/>
        <sz val="14"/>
        <color theme="0"/>
        <rFont val="Copperplate Gothic Light"/>
        <family val="2"/>
      </rPr>
      <t>Actuarial Compensation Surveys</t>
    </r>
  </si>
  <si>
    <t xml:space="preserve">                                                                                                                                 </t>
  </si>
  <si>
    <t>Other Advanced Degree</t>
  </si>
  <si>
    <r>
      <t xml:space="preserve">2018 - 2019  </t>
    </r>
    <r>
      <rPr>
        <u/>
        <sz val="16"/>
        <color theme="0"/>
        <rFont val="Copperplate Gothic Light"/>
        <family val="2"/>
      </rPr>
      <t>Actuarial Compensation Survey</t>
    </r>
  </si>
  <si>
    <r>
      <t xml:space="preserve">2018 - 2019   </t>
    </r>
    <r>
      <rPr>
        <u/>
        <sz val="16"/>
        <color theme="0"/>
        <rFont val="Copperplate Gothic Light"/>
        <family val="2"/>
      </rPr>
      <t>Actuarial Compensation Survey</t>
    </r>
  </si>
  <si>
    <r>
      <t xml:space="preserve">2018 - 2019 </t>
    </r>
    <r>
      <rPr>
        <u/>
        <sz val="16"/>
        <color theme="0"/>
        <rFont val="Copperplate Gothic Light"/>
        <family val="2"/>
      </rPr>
      <t xml:space="preserve">   Actuarial Compensation Survey</t>
    </r>
  </si>
  <si>
    <r>
      <t>2018 - 2019</t>
    </r>
    <r>
      <rPr>
        <u/>
        <sz val="16"/>
        <color theme="0"/>
        <rFont val="Copperplate Gothic Light"/>
        <family val="2"/>
      </rPr>
      <t xml:space="preserve">  Actuarial Compensation Survey</t>
    </r>
  </si>
  <si>
    <r>
      <t xml:space="preserve">By partnering with us through your participation, you agree to provide accurate and complete data that we may rely upon without further verification, except as outlined below.  We expect you to match as many positions as would constitute a representative sample of your actuarial department (our survey is designed to capture the majority of your company's actuaries, actuarial candidates, and actuarial support professional staff); to provide quality data; and to complete </t>
    </r>
    <r>
      <rPr>
        <i/>
        <sz val="10"/>
        <color rgb="FF366092"/>
        <rFont val="Arial"/>
        <family val="2"/>
      </rPr>
      <t>all</t>
    </r>
    <r>
      <rPr>
        <sz val="10"/>
        <color rgb="FF366092"/>
        <rFont val="Arial"/>
        <family val="2"/>
      </rPr>
      <t xml:space="preserve"> sections of the survey.  This includes, in particular, very top level positions, the student CORE Programs, and the student exam pass/years of experience input fields on the data spreadsheet.</t>
    </r>
  </si>
  <si>
    <t>While we rigorously review data submissions in order to identify errors, discrepancies and outliers, you are ultimately responsible for the accuracy of your submission.  We are entitled to deem all information supplied to us as reliable, without having to independently verify, except as standard survey practice dictates, in the "screening and cleaning of data" process.  Where we identify unusual data that trends against the market, and/or significantly deviates from a participant's past practices, or current practice based on similar matches, we will make every attempt to verify your data with you in a timely manner.  If your resources are unavailable to us, we reserve the right to exclude the data or reassign to another position that we believe to be a more appropriate match.  Further, if business information, such as premium volume and revenues, is not supplied, we may use information in annual reports, or otherwise available publicly, for purposes of segmenting your data in the results.   We assume no responsibility for the accuracy and validity of your data, nor any demographic data that we derive.</t>
  </si>
  <si>
    <t>We make every attempt to ensure that survey data is accurate and complete and that individual company information is protected.   In addition to publishing results, we may provide to participants, when requested to do so, an opinion regarding interpretation of the data as it may apply to their particular business situation.   The survey information and interpretations and/or recommendations provided to participants are without warranty, either express or implied, including, but not limited to, consequent business decisions that affect individuals, or groups, that may result in loss, including financial damages.   By participating, you agree that ClearSolutionsHR, and/or its employees, partners, independent contractors, and associates, will be held harmless with respect to possible "errors and omissions", and/or inadvertent breaches of data or confidentiality, affecting any person, or entity, causing or alleging to be caused a loss or damage in fact.</t>
  </si>
  <si>
    <t xml:space="preserve">Companies that employ a third party survey vendor to handle survey tasks, such as matching, inputting, uploading, analyzing, and producing reports, may provide those vendors with access to our survey data, provided there is a fully executed time-sensitive "Confidentiality and Non-disclosure" Agreement (NDA) on file, signed by both the third party vendor, and ClearSolutionsHR. This NDA agreement will set forth the terms and conditions under which ClearSolutionsHR survey data may be accessed and utilized by the vendor on behalf of the participant client.  Once a signed NDA is on file with a participant and their survey vendor, we will provide permission to update the same agreement on an annual basis, simply through an email, provided the participant is using the same vendor, the same NDA agreement, and initiates the request.  
Under no circumstances may a third-party vendor use information and data provided to them by us, or our mutual client, outside of their express intent to fulfill their servicing agreement to the client.  Vendors are prohibited from aggregating our statistics with their proprietary databases for resale, or to create analytic trends, reports, or otherwise build products and services for a general audience and market.   It is the responsibility of the participating company to make sure that their survey vendors are aware of these policies, and have executed an NDA on file.  </t>
  </si>
  <si>
    <t>Participants agree to have their company names published in the survey results.  We maintain individual company contact information in-house for purposes of survey distribution and follow-up.  We will use company names or testimonials in publicity releases, promotional or marketing materials, or advertising, only when we have permission to do so.  Additionally, in the process of marketing the survey to prospective participants, we may provide survey specifics, including a list of past/current participants, position descriptions, and the blank survey instrument.  As the exclusive owners of the survey data, we also may sell the survey results, and/or the survey questionnaire results, to companies who did not participate; however, only in published form, with no extracts or selected cuts of data based on a particular selected group of companies.  Further, we will not identify the specific group of companies that comprise matches to a particular section of the survey, nor disclose whether any particular participant's data is included or not, in a particular match.</t>
  </si>
  <si>
    <t xml:space="preserve">         - Reports Directly to the Chief Actuary (decentralized)</t>
  </si>
  <si>
    <t>as a % of Base</t>
  </si>
  <si>
    <t xml:space="preserve">
Is the Incumbent 
actively pursuing ACAS/FCAS?
i.e., exam/course pass attempt within the past 24 months
if yes, mark "x" and complete
all columns to the right
 </t>
  </si>
  <si>
    <t xml:space="preserve">
Base Salary
as/of 4/1/2018
 input $140,200
 as 140.2</t>
  </si>
  <si>
    <t xml:space="preserve">
Short-term
Incentive Received
(latest annual period)
input $30,200
 as 30.2</t>
  </si>
  <si>
    <t xml:space="preserve">
Is the Incumbent 
actively pursuing ASA/FSA?
i.e., exam/course pass attempt within the past 24 months
if yes, mark "x" and complete
all columns to the right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</si>
</sst>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m/d/yy;@"/>
    <numFmt numFmtId="165" formatCode="0.0"/>
    <numFmt numFmtId="166" formatCode="#,##0.0"/>
    <numFmt numFmtId="167" formatCode="mm/yyyy"/>
    <numFmt numFmtId="168" formatCode="0.0%"/>
    <numFmt numFmtId="169" formatCode="&quot;$&quot;#,##0.00"/>
    <numFmt numFmtId="170" formatCode="&quot;$&quot;#,##0"/>
    <numFmt numFmtId="171" formatCode="mm\-yyyy"/>
    <numFmt numFmtId="172" formatCode="[$-409]mmmm\ d\,\ yyyy;@"/>
    <numFmt numFmtId="173" formatCode="00000"/>
  </numFmts>
  <fonts count="190">
    <font>
      <sz val="11"/>
      <color theme="1"/>
      <name val="Calibri"/>
      <family val="2"/>
      <scheme val="minor"/>
    </font>
    <font>
      <sz val="10"/>
      <name val="Arial"/>
      <family val="2"/>
    </font>
    <font>
      <sz val="10"/>
      <name val="Calibri"/>
      <family val="2"/>
    </font>
    <font>
      <sz val="9"/>
      <name val="Calibri"/>
      <family val="2"/>
    </font>
    <font>
      <sz val="10"/>
      <color indexed="8"/>
      <name val="Geneva"/>
    </font>
    <font>
      <sz val="11"/>
      <color theme="1"/>
      <name val="Calibri"/>
      <family val="2"/>
      <scheme val="minor"/>
    </font>
    <font>
      <u/>
      <sz val="10"/>
      <color indexed="12"/>
      <name val="Arial"/>
      <family val="2"/>
    </font>
    <font>
      <sz val="10"/>
      <name val="MS Sans Serif"/>
      <family val="2"/>
    </font>
    <font>
      <b/>
      <sz val="10"/>
      <name val="MS Sans Serif"/>
      <family val="2"/>
    </font>
    <font>
      <u/>
      <sz val="11"/>
      <color theme="10"/>
      <name val="Calibri"/>
      <family val="2"/>
      <scheme val="minor"/>
    </font>
    <font>
      <sz val="10"/>
      <name val="Trebuchet MS"/>
      <family val="2"/>
    </font>
    <font>
      <u/>
      <sz val="10"/>
      <name val="Trebuchet MS"/>
      <family val="2"/>
    </font>
    <font>
      <sz val="10"/>
      <color indexed="10"/>
      <name val="Trebuchet MS"/>
      <family val="2"/>
    </font>
    <font>
      <sz val="10"/>
      <color indexed="63"/>
      <name val="Trebuchet MS"/>
      <family val="2"/>
    </font>
    <font>
      <sz val="7"/>
      <color indexed="63"/>
      <name val="Trebuchet MS"/>
      <family val="2"/>
    </font>
    <font>
      <sz val="9"/>
      <color indexed="63"/>
      <name val="Trebuchet MS"/>
      <family val="2"/>
    </font>
    <font>
      <sz val="7"/>
      <name val="Trebuchet MS"/>
      <family val="2"/>
    </font>
    <font>
      <b/>
      <u/>
      <sz val="10"/>
      <color indexed="10"/>
      <name val="Trebuchet MS"/>
      <family val="2"/>
    </font>
    <font>
      <i/>
      <sz val="10"/>
      <name val="Trebuchet MS"/>
      <family val="2"/>
    </font>
    <font>
      <sz val="10"/>
      <color indexed="8"/>
      <name val="Trebuchet MS"/>
      <family val="2"/>
    </font>
    <font>
      <b/>
      <sz val="10"/>
      <color theme="9" tint="0.79998168889431442"/>
      <name val="Trebuchet MS"/>
      <family val="2"/>
    </font>
    <font>
      <sz val="11"/>
      <color indexed="8"/>
      <name val="Calibri"/>
      <family val="2"/>
    </font>
    <font>
      <sz val="10"/>
      <color theme="1"/>
      <name val="Arial"/>
      <family val="2"/>
    </font>
    <font>
      <sz val="10"/>
      <color indexed="62"/>
      <name val="Arial"/>
      <family val="2"/>
    </font>
    <font>
      <b/>
      <sz val="10"/>
      <color indexed="62"/>
      <name val="Arial"/>
      <family val="2"/>
    </font>
    <font>
      <sz val="10"/>
      <color rgb="FF002060"/>
      <name val="Helvetica"/>
    </font>
    <font>
      <sz val="10"/>
      <color rgb="FF002060"/>
      <name val="Arial"/>
      <family val="2"/>
    </font>
    <font>
      <sz val="10"/>
      <color rgb="FF002060"/>
      <name val="Helvetica"/>
      <family val="2"/>
    </font>
    <font>
      <b/>
      <u/>
      <sz val="12"/>
      <color indexed="10"/>
      <name val="Helvetica"/>
      <family val="2"/>
    </font>
    <font>
      <sz val="10"/>
      <name val="Times New Roman"/>
      <family val="1"/>
    </font>
    <font>
      <b/>
      <sz val="12"/>
      <name val="Trebuchet MS"/>
      <family val="2"/>
    </font>
    <font>
      <b/>
      <sz val="12"/>
      <name val="Arial"/>
      <family val="2"/>
    </font>
    <font>
      <b/>
      <sz val="12"/>
      <color indexed="10"/>
      <name val="Calibri"/>
      <family val="2"/>
    </font>
    <font>
      <sz val="12"/>
      <name val="Calibri"/>
      <family val="2"/>
    </font>
    <font>
      <b/>
      <sz val="14"/>
      <color indexed="10"/>
      <name val="Calibri"/>
      <family val="2"/>
    </font>
    <font>
      <sz val="14"/>
      <name val="Calibri"/>
      <family val="2"/>
    </font>
    <font>
      <b/>
      <sz val="10"/>
      <color indexed="10"/>
      <name val="Calibri"/>
      <family val="2"/>
    </font>
    <font>
      <i/>
      <sz val="10"/>
      <color indexed="10"/>
      <name val="Calibri"/>
      <family val="2"/>
    </font>
    <font>
      <i/>
      <sz val="9"/>
      <name val="Calibri"/>
      <family val="2"/>
    </font>
    <font>
      <u/>
      <sz val="10"/>
      <name val="Calibri"/>
      <family val="2"/>
    </font>
    <font>
      <u/>
      <sz val="14"/>
      <name val="Calibri"/>
      <family val="2"/>
    </font>
    <font>
      <b/>
      <u/>
      <sz val="14"/>
      <color indexed="10"/>
      <name val="Calibri"/>
      <family val="2"/>
    </font>
    <font>
      <b/>
      <sz val="9"/>
      <name val="Calibri"/>
      <family val="2"/>
    </font>
    <font>
      <sz val="9"/>
      <name val="Arial"/>
      <family val="2"/>
    </font>
    <font>
      <sz val="10"/>
      <color indexed="10"/>
      <name val="Calibri"/>
      <family val="2"/>
    </font>
    <font>
      <u/>
      <sz val="14"/>
      <name val="Trebuchet MS"/>
      <family val="2"/>
    </font>
    <font>
      <sz val="9"/>
      <name val="Trebuchet MS"/>
      <family val="2"/>
    </font>
    <font>
      <sz val="10"/>
      <color rgb="FF333399"/>
      <name val="Trebuchet MS"/>
      <family val="2"/>
    </font>
    <font>
      <u/>
      <sz val="14"/>
      <color rgb="FF333399"/>
      <name val="Trebuchet MS"/>
      <family val="2"/>
    </font>
    <font>
      <u/>
      <sz val="10"/>
      <color rgb="FF333399"/>
      <name val="Trebuchet MS"/>
      <family val="2"/>
    </font>
    <font>
      <sz val="8"/>
      <color rgb="FF333399"/>
      <name val="Trebuchet MS"/>
      <family val="2"/>
    </font>
    <font>
      <u/>
      <sz val="8"/>
      <color rgb="FF333399"/>
      <name val="Trebuchet MS"/>
      <family val="2"/>
    </font>
    <font>
      <sz val="14"/>
      <name val="Century Gothic"/>
      <family val="2"/>
    </font>
    <font>
      <b/>
      <u/>
      <sz val="16"/>
      <name val="Copperplate Gothic Light"/>
      <family val="2"/>
    </font>
    <font>
      <u/>
      <sz val="16"/>
      <name val="Trebuchet MS"/>
      <family val="2"/>
    </font>
    <font>
      <sz val="10"/>
      <color indexed="62"/>
      <name val="ZapfDingbats"/>
      <family val="5"/>
      <charset val="2"/>
    </font>
    <font>
      <sz val="12"/>
      <name val="Century Gothic"/>
      <family val="2"/>
    </font>
    <font>
      <sz val="12"/>
      <name val="Trebuchet MS"/>
      <family val="2"/>
    </font>
    <font>
      <sz val="11"/>
      <name val="Trebuchet MS"/>
      <family val="2"/>
    </font>
    <font>
      <sz val="11"/>
      <name val="Arial"/>
      <family val="2"/>
    </font>
    <font>
      <u/>
      <sz val="14"/>
      <name val="Century Gothic"/>
      <family val="2"/>
    </font>
    <font>
      <b/>
      <sz val="11"/>
      <name val="Trebuchet MS"/>
      <family val="2"/>
    </font>
    <font>
      <b/>
      <sz val="10"/>
      <name val="Trebuchet MS"/>
      <family val="2"/>
    </font>
    <font>
      <sz val="22"/>
      <color theme="0"/>
      <name val="ZapfDingbats"/>
      <family val="5"/>
      <charset val="2"/>
    </font>
    <font>
      <sz val="7"/>
      <color theme="0"/>
      <name val="ZapfDingbats"/>
      <family val="5"/>
      <charset val="2"/>
    </font>
    <font>
      <b/>
      <u/>
      <sz val="16"/>
      <color theme="0"/>
      <name val="Copperplate Gothic Light"/>
      <family val="2"/>
    </font>
    <font>
      <sz val="18"/>
      <color theme="0"/>
      <name val="ZapfDingbats"/>
      <family val="5"/>
      <charset val="2"/>
    </font>
    <font>
      <sz val="14"/>
      <color theme="0"/>
      <name val="Century Gothic"/>
      <family val="2"/>
    </font>
    <font>
      <sz val="11"/>
      <color theme="0"/>
      <name val="Calibri"/>
      <family val="2"/>
      <scheme val="minor"/>
    </font>
    <font>
      <u/>
      <sz val="18"/>
      <color theme="0"/>
      <name val="Copperplate Gothic Bold"/>
      <family val="2"/>
    </font>
    <font>
      <u/>
      <sz val="18"/>
      <color theme="0"/>
      <name val="Copperplate Gothic Light"/>
      <family val="2"/>
    </font>
    <font>
      <u/>
      <sz val="16"/>
      <color theme="0"/>
      <name val="Copperplate Gothic Bold"/>
      <family val="2"/>
    </font>
    <font>
      <u/>
      <sz val="16"/>
      <color theme="0"/>
      <name val="Copperplate Gothic Light"/>
      <family val="2"/>
    </font>
    <font>
      <sz val="10"/>
      <color theme="0"/>
      <name val="Arial"/>
      <family val="2"/>
    </font>
    <font>
      <b/>
      <sz val="16"/>
      <color theme="0"/>
      <name val="Copperplate Gothic Bold"/>
      <family val="2"/>
    </font>
    <font>
      <sz val="16"/>
      <color theme="0"/>
      <name val="Copperplate Gothic Bold"/>
      <family val="2"/>
    </font>
    <font>
      <sz val="9"/>
      <color theme="0"/>
      <name val="Calibri"/>
      <family val="2"/>
    </font>
    <font>
      <sz val="11"/>
      <color theme="10"/>
      <name val="Calibri"/>
      <family val="2"/>
      <scheme val="minor"/>
    </font>
    <font>
      <b/>
      <sz val="12"/>
      <color rgb="FF366092"/>
      <name val="Arial"/>
      <family val="2"/>
    </font>
    <font>
      <sz val="10"/>
      <color rgb="FF366092"/>
      <name val="Calibri"/>
      <family val="2"/>
    </font>
    <font>
      <sz val="10"/>
      <color theme="0"/>
      <name val="Calibri"/>
      <family val="2"/>
    </font>
    <font>
      <b/>
      <sz val="12"/>
      <color theme="0"/>
      <name val="Copperplate Gothic Light"/>
      <family val="2"/>
    </font>
    <font>
      <sz val="12"/>
      <color theme="0"/>
      <name val="Century Gothic"/>
      <family val="2"/>
    </font>
    <font>
      <b/>
      <sz val="12"/>
      <color theme="0"/>
      <name val="Copperplate Gothic Bold"/>
      <family val="2"/>
    </font>
    <font>
      <sz val="11"/>
      <color theme="2" tint="-0.89999084444715716"/>
      <name val="Calibri"/>
      <family val="2"/>
      <scheme val="minor"/>
    </font>
    <font>
      <sz val="14"/>
      <color theme="0"/>
      <name val="Copperplate Gothic Bold"/>
      <family val="2"/>
    </font>
    <font>
      <sz val="14"/>
      <color theme="0"/>
      <name val="Copperplate Gothic Light"/>
      <family val="2"/>
    </font>
    <font>
      <sz val="14"/>
      <color theme="0"/>
      <name val="Arial Rounded MT Bold"/>
      <family val="2"/>
    </font>
    <font>
      <b/>
      <sz val="14"/>
      <color theme="2" tint="-0.749992370372631"/>
      <name val="Calibri"/>
      <family val="2"/>
    </font>
    <font>
      <b/>
      <sz val="12"/>
      <color theme="2" tint="-0.749992370372631"/>
      <name val="Calibri"/>
      <family val="2"/>
    </font>
    <font>
      <sz val="14"/>
      <color theme="2" tint="-0.749992370372631"/>
      <name val="Calibri"/>
      <family val="2"/>
    </font>
    <font>
      <sz val="10"/>
      <color theme="2" tint="-0.749992370372631"/>
      <name val="Calibri"/>
      <family val="2"/>
    </font>
    <font>
      <b/>
      <sz val="10"/>
      <color theme="2" tint="-0.749992370372631"/>
      <name val="Calibri"/>
      <family val="2"/>
    </font>
    <font>
      <sz val="10"/>
      <color rgb="FF333333"/>
      <name val="Trebuchet MS"/>
      <family val="2"/>
    </font>
    <font>
      <b/>
      <sz val="14"/>
      <color rgb="FF366092"/>
      <name val="Calibri"/>
      <family val="2"/>
    </font>
    <font>
      <b/>
      <sz val="12"/>
      <color rgb="FF366092"/>
      <name val="Calibri"/>
      <family val="2"/>
    </font>
    <font>
      <sz val="14"/>
      <color rgb="FF366092"/>
      <name val="Calibri"/>
      <family val="2"/>
    </font>
    <font>
      <b/>
      <sz val="10"/>
      <color rgb="FF366092"/>
      <name val="Calibri"/>
      <family val="2"/>
    </font>
    <font>
      <sz val="10"/>
      <color rgb="FF366092"/>
      <name val="Trebuchet MS"/>
      <family val="2"/>
    </font>
    <font>
      <b/>
      <sz val="16"/>
      <color rgb="FF366092"/>
      <name val="Calibri"/>
      <family val="2"/>
    </font>
    <font>
      <u/>
      <sz val="14"/>
      <color theme="0"/>
      <name val="Copperplate Gothic Bold"/>
      <family val="2"/>
    </font>
    <font>
      <b/>
      <u/>
      <sz val="14"/>
      <color theme="0"/>
      <name val="Copperplate Gothic Light"/>
      <family val="2"/>
    </font>
    <font>
      <u/>
      <sz val="14"/>
      <color theme="0"/>
      <name val="Copperplate Gothic Light"/>
      <family val="2"/>
    </font>
    <font>
      <b/>
      <sz val="11"/>
      <color theme="0"/>
      <name val="Arial"/>
      <family val="2"/>
    </font>
    <font>
      <sz val="10"/>
      <color theme="2" tint="-0.89999084444715716"/>
      <name val="Arial"/>
      <family val="2"/>
    </font>
    <font>
      <sz val="10"/>
      <color theme="1" tint="4.9989318521683403E-2"/>
      <name val="Arial"/>
      <family val="2"/>
    </font>
    <font>
      <sz val="16"/>
      <color theme="0"/>
      <name val="Century Gothic"/>
      <family val="2"/>
    </font>
    <font>
      <sz val="10"/>
      <color rgb="FF366092"/>
      <name val="Arial"/>
      <family val="2"/>
    </font>
    <font>
      <sz val="8"/>
      <color rgb="FF366092"/>
      <name val="Trebuchet MS"/>
      <family val="2"/>
    </font>
    <font>
      <i/>
      <sz val="10"/>
      <color rgb="FF366092"/>
      <name val="Arial"/>
      <family val="2"/>
    </font>
    <font>
      <sz val="18"/>
      <color theme="0"/>
      <name val="Century Gothic"/>
      <family val="2"/>
    </font>
    <font>
      <sz val="16"/>
      <color theme="0"/>
      <name val="ZapfDingbats"/>
      <family val="5"/>
      <charset val="2"/>
    </font>
    <font>
      <b/>
      <sz val="10"/>
      <color theme="2" tint="-0.89999084444715716"/>
      <name val="Arial"/>
      <family val="2"/>
    </font>
    <font>
      <sz val="10"/>
      <color theme="2" tint="-0.89999084444715716"/>
      <name val="Trebuchet MS"/>
      <family val="2"/>
    </font>
    <font>
      <b/>
      <sz val="8"/>
      <color theme="2" tint="-0.89999084444715716"/>
      <name val="Trebuchet MS"/>
      <family val="2"/>
    </font>
    <font>
      <b/>
      <sz val="10"/>
      <color theme="2" tint="-0.89999084444715716"/>
      <name val="Trebuchet MS"/>
      <family val="2"/>
    </font>
    <font>
      <b/>
      <sz val="12"/>
      <color theme="2" tint="-0.89999084444715716"/>
      <name val="Arial"/>
      <family val="2"/>
    </font>
    <font>
      <sz val="12"/>
      <color theme="2" tint="-0.89999084444715716"/>
      <name val="Arial"/>
      <family val="2"/>
    </font>
    <font>
      <b/>
      <sz val="16"/>
      <color theme="0"/>
      <name val="Calibri"/>
      <family val="2"/>
    </font>
    <font>
      <b/>
      <sz val="22"/>
      <color theme="0"/>
      <name val="ZapfDingbats"/>
      <family val="5"/>
      <charset val="2"/>
    </font>
    <font>
      <b/>
      <sz val="7"/>
      <color theme="0"/>
      <name val="ZapfDingbats"/>
      <family val="5"/>
      <charset val="2"/>
    </font>
    <font>
      <b/>
      <sz val="18"/>
      <color theme="0"/>
      <name val="ZapfDingbats"/>
      <family val="5"/>
      <charset val="2"/>
    </font>
    <font>
      <b/>
      <sz val="14"/>
      <color theme="0"/>
      <name val="Century Gothic"/>
      <family val="2"/>
    </font>
    <font>
      <b/>
      <sz val="16"/>
      <color theme="0"/>
      <name val="Calibri"/>
      <family val="2"/>
      <scheme val="minor"/>
    </font>
    <font>
      <sz val="14"/>
      <name val="Calibri"/>
      <family val="2"/>
      <scheme val="minor"/>
    </font>
    <font>
      <sz val="11"/>
      <color rgb="FF13202F"/>
      <name val="Calibri"/>
      <family val="2"/>
      <scheme val="minor"/>
    </font>
    <font>
      <sz val="14"/>
      <color rgb="FF13202F"/>
      <name val="Calibri"/>
      <family val="2"/>
      <scheme val="minor"/>
    </font>
    <font>
      <sz val="10"/>
      <color rgb="FF13202F"/>
      <name val="Arial"/>
      <family val="2"/>
    </font>
    <font>
      <b/>
      <sz val="10"/>
      <color rgb="FF13202F"/>
      <name val="Arial"/>
      <family val="2"/>
    </font>
    <font>
      <b/>
      <sz val="12"/>
      <color rgb="FF13202F"/>
      <name val="Arial"/>
      <family val="2"/>
    </font>
    <font>
      <sz val="12"/>
      <color rgb="FF13202F"/>
      <name val="Arial"/>
      <family val="2"/>
    </font>
    <font>
      <b/>
      <sz val="12"/>
      <color theme="1"/>
      <name val="Arial"/>
      <family val="2"/>
    </font>
    <font>
      <b/>
      <sz val="10"/>
      <color theme="1"/>
      <name val="Arial"/>
      <family val="2"/>
    </font>
    <font>
      <i/>
      <sz val="10"/>
      <color theme="2" tint="-0.89999084444715716"/>
      <name val="Arial"/>
      <family val="2"/>
    </font>
    <font>
      <sz val="10"/>
      <color rgb="FF002060"/>
      <name val="Trebuchet MS"/>
      <family val="2"/>
    </font>
    <font>
      <sz val="12"/>
      <color rgb="FF002060"/>
      <name val="Trebuchet MS"/>
      <family val="2"/>
    </font>
    <font>
      <u/>
      <sz val="12"/>
      <color rgb="FF002060"/>
      <name val="Trebuchet MS"/>
      <family val="2"/>
    </font>
    <font>
      <sz val="14"/>
      <color rgb="FF002060"/>
      <name val="Trebuchet MS"/>
      <family val="2"/>
    </font>
    <font>
      <sz val="8"/>
      <color rgb="FF002060"/>
      <name val="ZapfDingbats"/>
      <family val="5"/>
      <charset val="2"/>
    </font>
    <font>
      <sz val="9"/>
      <color rgb="FF002060"/>
      <name val="Calibri"/>
      <family val="2"/>
    </font>
    <font>
      <u/>
      <sz val="14"/>
      <color rgb="FF002060"/>
      <name val="Trebuchet MS"/>
      <family val="2"/>
    </font>
    <font>
      <sz val="10"/>
      <color rgb="FF002060"/>
      <name val="Calibri"/>
      <family val="2"/>
    </font>
    <font>
      <b/>
      <sz val="10"/>
      <name val="Arial"/>
      <family val="2"/>
    </font>
    <font>
      <sz val="14"/>
      <color rgb="FF002060"/>
      <name val="Lucida Handwriting"/>
      <family val="4"/>
    </font>
    <font>
      <sz val="16"/>
      <color theme="0"/>
      <name val="Copperplate Gothic Light"/>
      <family val="2"/>
    </font>
    <font>
      <sz val="11"/>
      <color theme="3"/>
      <name val="Calibri"/>
      <family val="2"/>
      <scheme val="minor"/>
    </font>
    <font>
      <sz val="11"/>
      <color rgb="FF0000FF"/>
      <name val="Calibri"/>
      <family val="2"/>
      <scheme val="minor"/>
    </font>
    <font>
      <b/>
      <u/>
      <sz val="18"/>
      <color theme="0"/>
      <name val="Copperplate Gothic Light"/>
      <family val="2"/>
    </font>
    <font>
      <u/>
      <sz val="10"/>
      <color theme="10"/>
      <name val="Arial"/>
      <family val="2"/>
    </font>
    <font>
      <sz val="10"/>
      <color theme="1"/>
      <name val="Trebuchet MS"/>
      <family val="2"/>
    </font>
    <font>
      <sz val="12"/>
      <color rgb="FF666666"/>
      <name val="Arial"/>
      <family val="2"/>
    </font>
    <font>
      <b/>
      <u/>
      <sz val="12"/>
      <name val="Arial"/>
      <family val="2"/>
    </font>
    <font>
      <sz val="14"/>
      <color rgb="FF333399"/>
      <name val="Wingdings"/>
      <charset val="2"/>
    </font>
    <font>
      <sz val="10"/>
      <color rgb="FFFF0000"/>
      <name val="Arial"/>
      <family val="2"/>
    </font>
    <font>
      <b/>
      <u/>
      <sz val="12"/>
      <color indexed="10"/>
      <name val="Arial"/>
      <family val="2"/>
    </font>
    <font>
      <b/>
      <sz val="10"/>
      <color rgb="FF002060"/>
      <name val="Helvetica"/>
    </font>
    <font>
      <sz val="14"/>
      <color theme="6" tint="-0.249977111117893"/>
      <name val="Wingdings"/>
      <charset val="2"/>
    </font>
    <font>
      <sz val="14"/>
      <color rgb="FFB15407"/>
      <name val="Wingdings"/>
      <charset val="2"/>
    </font>
    <font>
      <b/>
      <sz val="12"/>
      <color rgb="FFFF0000"/>
      <name val="Arial"/>
      <family val="2"/>
    </font>
    <font>
      <b/>
      <sz val="14"/>
      <color theme="1"/>
      <name val="Arial"/>
      <family val="2"/>
    </font>
    <font>
      <sz val="14"/>
      <color theme="1"/>
      <name val="Arial"/>
      <family val="2"/>
    </font>
    <font>
      <b/>
      <sz val="14"/>
      <color theme="2" tint="-0.89999084444715716"/>
      <name val="Arial"/>
      <family val="2"/>
    </font>
    <font>
      <b/>
      <sz val="14"/>
      <color rgb="FF13202F"/>
      <name val="Arial"/>
      <family val="2"/>
    </font>
    <font>
      <b/>
      <sz val="14"/>
      <name val="Arial"/>
      <family val="2"/>
    </font>
    <font>
      <b/>
      <u/>
      <sz val="14"/>
      <name val="Arial"/>
      <family val="2"/>
    </font>
    <font>
      <b/>
      <sz val="8"/>
      <color rgb="FF13202F"/>
      <name val="Trebuchet MS"/>
      <family val="2"/>
    </font>
    <font>
      <b/>
      <sz val="10"/>
      <color rgb="FF13202F"/>
      <name val="Trebuchet MS"/>
      <family val="2"/>
    </font>
    <font>
      <b/>
      <u/>
      <sz val="16"/>
      <name val="Arial"/>
      <family val="2"/>
    </font>
    <font>
      <u/>
      <sz val="16"/>
      <color indexed="62"/>
      <name val="Arial"/>
      <family val="2"/>
    </font>
    <font>
      <u/>
      <sz val="16"/>
      <color rgb="FF13202F"/>
      <name val="Arial"/>
      <family val="2"/>
    </font>
    <font>
      <sz val="11"/>
      <color rgb="FF13202F"/>
      <name val="Century Gothic"/>
      <family val="2"/>
    </font>
    <font>
      <u/>
      <sz val="11"/>
      <color rgb="FF13202F"/>
      <name val="Century Gothic"/>
      <family val="2"/>
    </font>
    <font>
      <sz val="12"/>
      <color rgb="FF13202F"/>
      <name val="Century Gothic"/>
      <family val="2"/>
    </font>
    <font>
      <sz val="14"/>
      <color rgb="FF13202F"/>
      <name val="Century Gothic"/>
      <family val="2"/>
    </font>
    <font>
      <sz val="24"/>
      <name val="ZapfDingbats"/>
      <family val="5"/>
      <charset val="2"/>
    </font>
    <font>
      <u/>
      <sz val="24"/>
      <name val="Copperplate Gothic Bold"/>
      <family val="2"/>
    </font>
    <font>
      <u/>
      <sz val="24"/>
      <name val="Copperplate Gothic Light"/>
      <family val="2"/>
    </font>
    <font>
      <sz val="22"/>
      <name val="ZapfDingbats"/>
      <family val="5"/>
      <charset val="2"/>
    </font>
    <font>
      <u/>
      <sz val="18"/>
      <name val="Copperplate Gothic Bold"/>
      <family val="2"/>
    </font>
    <font>
      <u/>
      <sz val="16"/>
      <name val="Copperplate Gothic Bold"/>
      <family val="2"/>
    </font>
    <font>
      <sz val="16"/>
      <name val="Copperplate Gothic Bold"/>
      <family val="2"/>
    </font>
    <font>
      <u/>
      <sz val="12"/>
      <color rgb="FF13202F"/>
      <name val="Century Gothic"/>
      <family val="2"/>
    </font>
    <font>
      <sz val="12"/>
      <color rgb="FFFF0000"/>
      <name val="Arial"/>
      <family val="2"/>
    </font>
    <font>
      <sz val="12"/>
      <color theme="1" tint="4.9989318521683403E-2"/>
      <name val="Century Gothic"/>
      <family val="2"/>
    </font>
    <font>
      <u/>
      <sz val="12"/>
      <color theme="10"/>
      <name val="Century Gothic"/>
      <family val="2"/>
    </font>
    <font>
      <u/>
      <sz val="12"/>
      <color theme="1" tint="4.9989318521683403E-2"/>
      <name val="Century Gothic"/>
      <family val="2"/>
    </font>
    <font>
      <b/>
      <sz val="16"/>
      <color theme="0"/>
      <name val="Century Gothic"/>
      <family val="2"/>
    </font>
    <font>
      <b/>
      <sz val="14"/>
      <color rgb="FF002060"/>
      <name val="Arial"/>
      <family val="2"/>
    </font>
    <font>
      <b/>
      <u/>
      <sz val="14"/>
      <color rgb="FF002060"/>
      <name val="Arial"/>
      <family val="2"/>
    </font>
    <font>
      <u/>
      <sz val="16"/>
      <color rgb="FF002060"/>
      <name val="Arial"/>
      <family val="2"/>
    </font>
  </fonts>
  <fills count="2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rgb="FFFFFFE1"/>
        <bgColor indexed="64"/>
      </patternFill>
    </fill>
    <fill>
      <patternFill patternType="solid">
        <fgColor rgb="FFF3FAFF"/>
        <bgColor indexed="64"/>
      </patternFill>
    </fill>
    <fill>
      <patternFill patternType="solid">
        <fgColor theme="5" tint="0.79998168889431442"/>
        <bgColor indexed="64"/>
      </patternFill>
    </fill>
    <fill>
      <patternFill patternType="solid">
        <fgColor rgb="FFFCDDC4"/>
        <bgColor indexed="64"/>
      </patternFill>
    </fill>
    <fill>
      <patternFill patternType="solid">
        <fgColor rgb="FFF8EDEC"/>
        <bgColor indexed="64"/>
      </patternFill>
    </fill>
    <fill>
      <patternFill patternType="solid">
        <fgColor theme="4" tint="0.79998168889431442"/>
        <bgColor indexed="64"/>
      </patternFill>
    </fill>
    <fill>
      <patternFill patternType="solid">
        <fgColor rgb="FFEEF3F8"/>
        <bgColor indexed="64"/>
      </patternFill>
    </fill>
    <fill>
      <patternFill patternType="solid">
        <fgColor rgb="FFEEF4E4"/>
        <bgColor indexed="64"/>
      </patternFill>
    </fill>
    <fill>
      <patternFill patternType="solid">
        <fgColor rgb="FFFEF2E8"/>
        <bgColor indexed="64"/>
      </patternFill>
    </fill>
    <fill>
      <patternFill patternType="solid">
        <fgColor rgb="FFE1E9F3"/>
        <bgColor indexed="64"/>
      </patternFill>
    </fill>
    <fill>
      <patternFill patternType="solid">
        <fgColor theme="4" tint="-0.249977111117893"/>
        <bgColor indexed="64"/>
      </patternFill>
    </fill>
    <fill>
      <patternFill patternType="solid">
        <fgColor rgb="FFF6FBFC"/>
        <bgColor indexed="64"/>
      </patternFill>
    </fill>
    <fill>
      <patternFill patternType="solid">
        <fgColor rgb="FF366092"/>
        <bgColor indexed="64"/>
      </patternFill>
    </fill>
    <fill>
      <patternFill patternType="solid">
        <fgColor rgb="FFFDE9D9"/>
        <bgColor indexed="64"/>
      </patternFill>
    </fill>
    <fill>
      <patternFill patternType="solid">
        <fgColor rgb="FFB15407"/>
        <bgColor indexed="64"/>
      </patternFill>
    </fill>
    <fill>
      <patternFill patternType="solid">
        <fgColor theme="9" tint="0.59999389629810485"/>
        <bgColor indexed="64"/>
      </patternFill>
    </fill>
    <fill>
      <patternFill patternType="solid">
        <fgColor rgb="FFA64E06"/>
        <bgColor indexed="64"/>
      </patternFill>
    </fill>
    <fill>
      <patternFill patternType="solid">
        <fgColor rgb="FFFEF1E6"/>
        <bgColor indexed="64"/>
      </patternFill>
    </fill>
    <fill>
      <patternFill patternType="solid">
        <fgColor rgb="FFD6EDF2"/>
        <bgColor indexed="64"/>
      </patternFill>
    </fill>
    <fill>
      <patternFill patternType="solid">
        <fgColor rgb="FFFBC497"/>
        <bgColor indexed="64"/>
      </patternFill>
    </fill>
    <fill>
      <patternFill patternType="solid">
        <fgColor rgb="FFE4EEF8"/>
        <bgColor indexed="64"/>
      </patternFill>
    </fill>
  </fills>
  <borders count="301">
    <border>
      <left/>
      <right/>
      <top/>
      <bottom/>
      <diagonal/>
    </border>
    <border>
      <left style="medium">
        <color rgb="FF333399"/>
      </left>
      <right/>
      <top style="medium">
        <color rgb="FF333399"/>
      </top>
      <bottom/>
      <diagonal/>
    </border>
    <border>
      <left/>
      <right style="medium">
        <color rgb="FF333399"/>
      </right>
      <top style="medium">
        <color rgb="FF333399"/>
      </top>
      <bottom/>
      <diagonal/>
    </border>
    <border>
      <left/>
      <right/>
      <top style="medium">
        <color rgb="FF333399"/>
      </top>
      <bottom/>
      <diagonal/>
    </border>
    <border>
      <left style="medium">
        <color rgb="FF333399"/>
      </left>
      <right/>
      <top/>
      <bottom style="medium">
        <color rgb="FF333399"/>
      </bottom>
      <diagonal/>
    </border>
    <border>
      <left/>
      <right style="medium">
        <color rgb="FF333399"/>
      </right>
      <top/>
      <bottom style="medium">
        <color rgb="FF333399"/>
      </bottom>
      <diagonal/>
    </border>
    <border>
      <left style="medium">
        <color rgb="FF333399"/>
      </left>
      <right/>
      <top/>
      <bottom/>
      <diagonal/>
    </border>
    <border>
      <left/>
      <right/>
      <top/>
      <bottom style="medium">
        <color rgb="FF333399"/>
      </bottom>
      <diagonal/>
    </border>
    <border>
      <left/>
      <right style="medium">
        <color rgb="FF333399"/>
      </right>
      <top/>
      <bottom/>
      <diagonal/>
    </border>
    <border>
      <left/>
      <right style="medium">
        <color indexed="64"/>
      </right>
      <top/>
      <bottom/>
      <diagonal/>
    </border>
    <border>
      <left/>
      <right/>
      <top/>
      <bottom style="medium">
        <color indexed="64"/>
      </bottom>
      <diagonal/>
    </border>
    <border>
      <left/>
      <right style="thin">
        <color rgb="FF333399"/>
      </right>
      <top/>
      <bottom style="thin">
        <color rgb="FF333399"/>
      </bottom>
      <diagonal/>
    </border>
    <border>
      <left/>
      <right/>
      <top/>
      <bottom style="thin">
        <color rgb="FF333399"/>
      </bottom>
      <diagonal/>
    </border>
    <border>
      <left style="thin">
        <color rgb="FF333399"/>
      </left>
      <right/>
      <top/>
      <bottom style="thin">
        <color rgb="FF333399"/>
      </bottom>
      <diagonal/>
    </border>
    <border>
      <left/>
      <right style="thin">
        <color rgb="FF333399"/>
      </right>
      <top/>
      <bottom/>
      <diagonal/>
    </border>
    <border>
      <left style="thin">
        <color rgb="FF333399"/>
      </left>
      <right/>
      <top/>
      <bottom/>
      <diagonal/>
    </border>
    <border>
      <left/>
      <right style="thin">
        <color rgb="FF333399"/>
      </right>
      <top style="thin">
        <color rgb="FF333399"/>
      </top>
      <bottom/>
      <diagonal/>
    </border>
    <border>
      <left/>
      <right/>
      <top style="thin">
        <color rgb="FF333399"/>
      </top>
      <bottom/>
      <diagonal/>
    </border>
    <border>
      <left style="thin">
        <color rgb="FF333399"/>
      </left>
      <right/>
      <top style="thin">
        <color rgb="FF333399"/>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theme="9" tint="-0.24994659260841701"/>
      </right>
      <top/>
      <bottom style="thick">
        <color theme="9" tint="-0.24994659260841701"/>
      </bottom>
      <diagonal/>
    </border>
    <border>
      <left/>
      <right/>
      <top/>
      <bottom style="thick">
        <color theme="9" tint="-0.24994659260841701"/>
      </bottom>
      <diagonal/>
    </border>
    <border>
      <left style="thick">
        <color theme="9" tint="-0.24994659260841701"/>
      </left>
      <right/>
      <top/>
      <bottom style="thick">
        <color theme="9" tint="-0.24994659260841701"/>
      </bottom>
      <diagonal/>
    </border>
    <border>
      <left/>
      <right style="thick">
        <color theme="9" tint="-0.24994659260841701"/>
      </right>
      <top/>
      <bottom/>
      <diagonal/>
    </border>
    <border>
      <left style="thick">
        <color theme="9" tint="-0.24994659260841701"/>
      </left>
      <right/>
      <top/>
      <bottom/>
      <diagonal/>
    </border>
    <border>
      <left/>
      <right style="thick">
        <color theme="9" tint="-0.24994659260841701"/>
      </right>
      <top style="thick">
        <color theme="9" tint="-0.24994659260841701"/>
      </top>
      <bottom/>
      <diagonal/>
    </border>
    <border>
      <left/>
      <right/>
      <top style="thick">
        <color theme="9" tint="-0.24994659260841701"/>
      </top>
      <bottom/>
      <diagonal/>
    </border>
    <border>
      <left style="thick">
        <color theme="9" tint="-0.24994659260841701"/>
      </left>
      <right/>
      <top style="thick">
        <color theme="9" tint="-0.24994659260841701"/>
      </top>
      <bottom/>
      <diagonal/>
    </border>
    <border>
      <left style="thin">
        <color indexed="64"/>
      </left>
      <right style="thin">
        <color indexed="64"/>
      </right>
      <top style="thin">
        <color indexed="64"/>
      </top>
      <bottom style="thin">
        <color indexed="64"/>
      </bottom>
      <diagonal/>
    </border>
    <border>
      <left/>
      <right style="medium">
        <color rgb="FF333399"/>
      </right>
      <top style="thin">
        <color rgb="FF333399"/>
      </top>
      <bottom style="medium">
        <color rgb="FF333399"/>
      </bottom>
      <diagonal/>
    </border>
    <border>
      <left/>
      <right/>
      <top style="thin">
        <color rgb="FF333399"/>
      </top>
      <bottom style="medium">
        <color rgb="FF333399"/>
      </bottom>
      <diagonal/>
    </border>
    <border>
      <left/>
      <right style="thin">
        <color rgb="FF333399"/>
      </right>
      <top style="thin">
        <color rgb="FF333399"/>
      </top>
      <bottom style="medium">
        <color rgb="FF333399"/>
      </bottom>
      <diagonal/>
    </border>
    <border>
      <left style="medium">
        <color rgb="FF333399"/>
      </left>
      <right/>
      <top style="thin">
        <color rgb="FF333399"/>
      </top>
      <bottom style="medium">
        <color rgb="FF333399"/>
      </bottom>
      <diagonal/>
    </border>
    <border>
      <left/>
      <right style="medium">
        <color rgb="FF333399"/>
      </right>
      <top style="thin">
        <color rgb="FF333399"/>
      </top>
      <bottom style="thin">
        <color rgb="FF333399"/>
      </bottom>
      <diagonal/>
    </border>
    <border>
      <left/>
      <right/>
      <top style="thin">
        <color rgb="FF333399"/>
      </top>
      <bottom style="thin">
        <color rgb="FF333399"/>
      </bottom>
      <diagonal/>
    </border>
    <border>
      <left style="thin">
        <color rgb="FF333399"/>
      </left>
      <right/>
      <top style="thin">
        <color rgb="FF333399"/>
      </top>
      <bottom style="thin">
        <color rgb="FF333399"/>
      </bottom>
      <diagonal/>
    </border>
    <border>
      <left/>
      <right style="thin">
        <color rgb="FF333399"/>
      </right>
      <top style="thin">
        <color rgb="FF333399"/>
      </top>
      <bottom style="thin">
        <color rgb="FF333399"/>
      </bottom>
      <diagonal/>
    </border>
    <border>
      <left style="medium">
        <color rgb="FF333399"/>
      </left>
      <right/>
      <top style="thin">
        <color rgb="FF333399"/>
      </top>
      <bottom style="thin">
        <color rgb="FF333399"/>
      </bottom>
      <diagonal/>
    </border>
    <border>
      <left style="medium">
        <color rgb="FF333399"/>
      </left>
      <right/>
      <top/>
      <bottom style="thin">
        <color rgb="FF333399"/>
      </bottom>
      <diagonal/>
    </border>
    <border>
      <left/>
      <right/>
      <top style="medium">
        <color rgb="FF333399"/>
      </top>
      <bottom style="thin">
        <color rgb="FF333399"/>
      </bottom>
      <diagonal/>
    </border>
    <border>
      <left style="medium">
        <color rgb="FF333399"/>
      </left>
      <right/>
      <top style="medium">
        <color rgb="FF333399"/>
      </top>
      <bottom style="thin">
        <color rgb="FF333399"/>
      </bottom>
      <diagonal/>
    </border>
    <border>
      <left/>
      <right style="medium">
        <color rgb="FF333399"/>
      </right>
      <top style="medium">
        <color rgb="FF333399"/>
      </top>
      <bottom style="thin">
        <color rgb="FF333399"/>
      </bottom>
      <diagonal/>
    </border>
    <border>
      <left/>
      <right/>
      <top style="medium">
        <color rgb="FF333399"/>
      </top>
      <bottom style="medium">
        <color rgb="FF333399"/>
      </bottom>
      <diagonal/>
    </border>
    <border>
      <left style="dashed">
        <color rgb="FF333399"/>
      </left>
      <right style="medium">
        <color rgb="FF333399"/>
      </right>
      <top/>
      <bottom style="medium">
        <color rgb="FF333399"/>
      </bottom>
      <diagonal/>
    </border>
    <border>
      <left style="dashed">
        <color rgb="FF333399"/>
      </left>
      <right style="dashed">
        <color rgb="FF333399"/>
      </right>
      <top style="thin">
        <color rgb="FF333399"/>
      </top>
      <bottom style="medium">
        <color rgb="FF333399"/>
      </bottom>
      <diagonal/>
    </border>
    <border>
      <left style="dashed">
        <color rgb="FF333399"/>
      </left>
      <right style="dashed">
        <color rgb="FF333399"/>
      </right>
      <top/>
      <bottom style="medium">
        <color rgb="FF333399"/>
      </bottom>
      <diagonal/>
    </border>
    <border>
      <left style="dashed">
        <color rgb="FF333399"/>
      </left>
      <right style="medium">
        <color rgb="FF333399"/>
      </right>
      <top/>
      <bottom style="thin">
        <color rgb="FF333399"/>
      </bottom>
      <diagonal/>
    </border>
    <border>
      <left style="dashed">
        <color rgb="FF333399"/>
      </left>
      <right style="medium">
        <color rgb="FF333399"/>
      </right>
      <top style="thin">
        <color rgb="FF333399"/>
      </top>
      <bottom style="thin">
        <color rgb="FF333399"/>
      </bottom>
      <diagonal/>
    </border>
    <border>
      <left style="dashed">
        <color rgb="FF333399"/>
      </left>
      <right style="dashed">
        <color rgb="FF333399"/>
      </right>
      <top/>
      <bottom style="thin">
        <color rgb="FF333399"/>
      </bottom>
      <diagonal/>
    </border>
    <border>
      <left style="dashed">
        <color rgb="FF333399"/>
      </left>
      <right/>
      <top/>
      <bottom style="medium">
        <color rgb="FF333399"/>
      </bottom>
      <diagonal/>
    </border>
    <border>
      <left style="dashed">
        <color rgb="FF333399"/>
      </left>
      <right style="medium">
        <color rgb="FF333399"/>
      </right>
      <top style="thin">
        <color rgb="FF333399"/>
      </top>
      <bottom style="medium">
        <color rgb="FF333399"/>
      </bottom>
      <diagonal/>
    </border>
    <border>
      <left style="dashed">
        <color rgb="FF333399"/>
      </left>
      <right style="medium">
        <color rgb="FF333399"/>
      </right>
      <top/>
      <bottom/>
      <diagonal/>
    </border>
    <border>
      <left style="dashed">
        <color rgb="FF333399"/>
      </left>
      <right style="dashed">
        <color rgb="FF333399"/>
      </right>
      <top style="thin">
        <color rgb="FF333399"/>
      </top>
      <bottom style="thin">
        <color rgb="FF333399"/>
      </bottom>
      <diagonal/>
    </border>
    <border>
      <left style="medium">
        <color indexed="62"/>
      </left>
      <right style="medium">
        <color indexed="62"/>
      </right>
      <top style="hair">
        <color indexed="64"/>
      </top>
      <bottom style="medium">
        <color indexed="62"/>
      </bottom>
      <diagonal/>
    </border>
    <border>
      <left style="medium">
        <color indexed="62"/>
      </left>
      <right style="medium">
        <color indexed="62"/>
      </right>
      <top style="medium">
        <color indexed="62"/>
      </top>
      <bottom style="hair">
        <color indexed="64"/>
      </bottom>
      <diagonal/>
    </border>
    <border>
      <left style="hair">
        <color rgb="FF333399"/>
      </left>
      <right style="medium">
        <color rgb="FF333399"/>
      </right>
      <top/>
      <bottom style="medium">
        <color rgb="FF333399"/>
      </bottom>
      <diagonal/>
    </border>
    <border>
      <left style="hair">
        <color rgb="FF333399"/>
      </left>
      <right style="hair">
        <color rgb="FF333399"/>
      </right>
      <top/>
      <bottom style="medium">
        <color rgb="FF333399"/>
      </bottom>
      <diagonal/>
    </border>
    <border>
      <left style="medium">
        <color rgb="FF333399"/>
      </left>
      <right style="hair">
        <color rgb="FF333399"/>
      </right>
      <top/>
      <bottom style="medium">
        <color rgb="FF333399"/>
      </bottom>
      <diagonal/>
    </border>
    <border>
      <left style="hair">
        <color rgb="FF333399"/>
      </left>
      <right style="hair">
        <color rgb="FF333399"/>
      </right>
      <top style="thin">
        <color rgb="FF333399"/>
      </top>
      <bottom style="medium">
        <color rgb="FF333399"/>
      </bottom>
      <diagonal/>
    </border>
    <border>
      <left style="hair">
        <color rgb="FF333399"/>
      </left>
      <right style="medium">
        <color rgb="FF333399"/>
      </right>
      <top style="thin">
        <color rgb="FF333399"/>
      </top>
      <bottom style="medium">
        <color rgb="FF333399"/>
      </bottom>
      <diagonal/>
    </border>
    <border>
      <left style="medium">
        <color rgb="FF333399"/>
      </left>
      <right style="hair">
        <color rgb="FF333399"/>
      </right>
      <top style="thin">
        <color rgb="FF333399"/>
      </top>
      <bottom style="medium">
        <color rgb="FF333399"/>
      </bottom>
      <diagonal/>
    </border>
    <border>
      <left style="hair">
        <color rgb="FF002060"/>
      </left>
      <right style="medium">
        <color rgb="FF333399"/>
      </right>
      <top style="thin">
        <color rgb="FF333399"/>
      </top>
      <bottom style="thin">
        <color rgb="FF333399"/>
      </bottom>
      <diagonal/>
    </border>
    <border>
      <left style="hair">
        <color rgb="FF002060"/>
      </left>
      <right style="hair">
        <color rgb="FF002060"/>
      </right>
      <top style="thin">
        <color rgb="FF333399"/>
      </top>
      <bottom style="thin">
        <color rgb="FF333399"/>
      </bottom>
      <diagonal/>
    </border>
    <border>
      <left style="medium">
        <color rgb="FF333399"/>
      </left>
      <right style="hair">
        <color rgb="FF002060"/>
      </right>
      <top style="thin">
        <color rgb="FF333399"/>
      </top>
      <bottom style="thin">
        <color rgb="FF333399"/>
      </bottom>
      <diagonal/>
    </border>
    <border>
      <left style="hair">
        <color rgb="FF002060"/>
      </left>
      <right style="medium">
        <color rgb="FF333399"/>
      </right>
      <top/>
      <bottom/>
      <diagonal/>
    </border>
    <border>
      <left style="hair">
        <color rgb="FF002060"/>
      </left>
      <right style="hair">
        <color rgb="FF002060"/>
      </right>
      <top/>
      <bottom/>
      <diagonal/>
    </border>
    <border>
      <left style="medium">
        <color rgb="FF333399"/>
      </left>
      <right style="hair">
        <color rgb="FF002060"/>
      </right>
      <top/>
      <bottom/>
      <diagonal/>
    </border>
    <border>
      <left style="hair">
        <color rgb="FF333399"/>
      </left>
      <right style="medium">
        <color rgb="FF333399"/>
      </right>
      <top style="medium">
        <color rgb="FF333399"/>
      </top>
      <bottom style="thin">
        <color rgb="FF333399"/>
      </bottom>
      <diagonal/>
    </border>
    <border>
      <left/>
      <right style="hair">
        <color rgb="FF333399"/>
      </right>
      <top style="medium">
        <color rgb="FF333399"/>
      </top>
      <bottom style="thin">
        <color rgb="FF333399"/>
      </bottom>
      <diagonal/>
    </border>
    <border>
      <left/>
      <right style="thin">
        <color rgb="FF333399"/>
      </right>
      <top style="medium">
        <color rgb="FF333399"/>
      </top>
      <bottom style="thin">
        <color rgb="FF333399"/>
      </bottom>
      <diagonal/>
    </border>
    <border>
      <left style="thin">
        <color rgb="FF333399"/>
      </left>
      <right/>
      <top style="medium">
        <color rgb="FF333399"/>
      </top>
      <bottom style="thin">
        <color rgb="FF33339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hair">
        <color indexed="10"/>
      </top>
      <bottom/>
      <diagonal/>
    </border>
    <border>
      <left/>
      <right/>
      <top/>
      <bottom style="hair">
        <color indexed="10"/>
      </bottom>
      <diagonal/>
    </border>
    <border>
      <left/>
      <right/>
      <top style="thin">
        <color indexed="64"/>
      </top>
      <bottom style="thin">
        <color indexed="64"/>
      </bottom>
      <diagonal/>
    </border>
    <border>
      <left/>
      <right style="thin">
        <color indexed="64"/>
      </right>
      <top/>
      <bottom style="thin">
        <color rgb="FF333399"/>
      </bottom>
      <diagonal/>
    </border>
    <border>
      <left style="thin">
        <color rgb="FF333399"/>
      </left>
      <right/>
      <top/>
      <bottom style="thin">
        <color indexed="64"/>
      </bottom>
      <diagonal/>
    </border>
    <border>
      <left style="thin">
        <color rgb="FF333399"/>
      </left>
      <right style="thin">
        <color rgb="FF333399"/>
      </right>
      <top style="thin">
        <color rgb="FF333399"/>
      </top>
      <bottom style="thin">
        <color rgb="FF333399"/>
      </bottom>
      <diagonal/>
    </border>
    <border>
      <left style="medium">
        <color theme="0" tint="-4.9989318521683403E-2"/>
      </left>
      <right/>
      <top style="medium">
        <color rgb="FF333399"/>
      </top>
      <bottom/>
      <diagonal/>
    </border>
    <border>
      <left/>
      <right style="medium">
        <color theme="0" tint="-4.9989318521683403E-2"/>
      </right>
      <top style="medium">
        <color rgb="FF333399"/>
      </top>
      <bottom/>
      <diagonal/>
    </border>
    <border>
      <left/>
      <right style="medium">
        <color theme="0" tint="-4.9989318521683403E-2"/>
      </right>
      <top/>
      <bottom/>
      <diagonal/>
    </border>
    <border>
      <left style="medium">
        <color theme="0"/>
      </left>
      <right/>
      <top/>
      <bottom/>
      <diagonal/>
    </border>
    <border>
      <left style="medium">
        <color theme="0"/>
      </left>
      <right style="medium">
        <color theme="0"/>
      </right>
      <top/>
      <bottom/>
      <diagonal/>
    </border>
    <border>
      <left style="medium">
        <color theme="0"/>
      </left>
      <right/>
      <top style="medium">
        <color rgb="FF333399"/>
      </top>
      <bottom/>
      <diagonal/>
    </border>
    <border>
      <left/>
      <right style="medium">
        <color theme="0"/>
      </right>
      <top style="medium">
        <color rgb="FF333399"/>
      </top>
      <bottom/>
      <diagonal/>
    </border>
    <border>
      <left style="medium">
        <color theme="0"/>
      </left>
      <right style="medium">
        <color theme="0"/>
      </right>
      <top style="medium">
        <color theme="0"/>
      </top>
      <bottom/>
      <diagonal/>
    </border>
    <border>
      <left/>
      <right style="medium">
        <color theme="0"/>
      </right>
      <top/>
      <bottom/>
      <diagonal/>
    </border>
    <border>
      <left/>
      <right style="medium">
        <color theme="0"/>
      </right>
      <top style="medium">
        <color theme="0"/>
      </top>
      <bottom/>
      <diagonal/>
    </border>
    <border>
      <left/>
      <right/>
      <top style="medium">
        <color theme="0"/>
      </top>
      <bottom/>
      <diagonal/>
    </border>
    <border>
      <left style="medium">
        <color rgb="FF1F497D"/>
      </left>
      <right/>
      <top style="medium">
        <color rgb="FF1F497D"/>
      </top>
      <bottom/>
      <diagonal/>
    </border>
    <border>
      <left/>
      <right/>
      <top style="medium">
        <color rgb="FF1F497D"/>
      </top>
      <bottom/>
      <diagonal/>
    </border>
    <border>
      <left/>
      <right style="medium">
        <color rgb="FF1F497D"/>
      </right>
      <top style="medium">
        <color rgb="FF1F497D"/>
      </top>
      <bottom/>
      <diagonal/>
    </border>
    <border>
      <left style="medium">
        <color rgb="FF1F497D"/>
      </left>
      <right/>
      <top/>
      <bottom style="medium">
        <color rgb="FF1F497D"/>
      </bottom>
      <diagonal/>
    </border>
    <border>
      <left/>
      <right/>
      <top/>
      <bottom style="medium">
        <color rgb="FF1F497D"/>
      </bottom>
      <diagonal/>
    </border>
    <border>
      <left/>
      <right style="medium">
        <color rgb="FF1F497D"/>
      </right>
      <top/>
      <bottom style="medium">
        <color rgb="FF1F497D"/>
      </bottom>
      <diagonal/>
    </border>
    <border>
      <left style="medium">
        <color rgb="FF1F497D"/>
      </left>
      <right/>
      <top/>
      <bottom/>
      <diagonal/>
    </border>
    <border>
      <left/>
      <right style="medium">
        <color rgb="FF1F497D"/>
      </right>
      <top/>
      <bottom/>
      <diagonal/>
    </border>
    <border>
      <left style="medium">
        <color rgb="FF1F497D"/>
      </left>
      <right/>
      <top style="medium">
        <color rgb="FF1F497D"/>
      </top>
      <bottom style="medium">
        <color rgb="FF1F497D"/>
      </bottom>
      <diagonal/>
    </border>
    <border>
      <left/>
      <right style="medium">
        <color rgb="FF002060"/>
      </right>
      <top/>
      <bottom/>
      <diagonal/>
    </border>
    <border>
      <left style="thin">
        <color rgb="FF1F497D"/>
      </left>
      <right style="medium">
        <color rgb="FF1F497D"/>
      </right>
      <top style="medium">
        <color rgb="FF1F497D"/>
      </top>
      <bottom style="medium">
        <color rgb="FF1F497D"/>
      </bottom>
      <diagonal/>
    </border>
    <border>
      <left/>
      <right style="thin">
        <color rgb="FF333399"/>
      </right>
      <top/>
      <bottom style="thin">
        <color indexed="64"/>
      </bottom>
      <diagonal/>
    </border>
    <border>
      <left style="thin">
        <color rgb="FF333399"/>
      </left>
      <right style="thin">
        <color rgb="FF333399"/>
      </right>
      <top/>
      <bottom/>
      <diagonal/>
    </border>
    <border>
      <left style="thin">
        <color rgb="FF002060"/>
      </left>
      <right style="thin">
        <color rgb="FF002060"/>
      </right>
      <top style="medium">
        <color rgb="FF002060"/>
      </top>
      <bottom style="thin">
        <color rgb="FF333399"/>
      </bottom>
      <diagonal/>
    </border>
    <border>
      <left/>
      <right style="medium">
        <color rgb="FF1F497D"/>
      </right>
      <top style="medium">
        <color rgb="FF1F497D"/>
      </top>
      <bottom style="thin">
        <color rgb="FF333399"/>
      </bottom>
      <diagonal/>
    </border>
    <border>
      <left style="medium">
        <color rgb="FF1F497D"/>
      </left>
      <right/>
      <top style="medium">
        <color rgb="FF1F497D"/>
      </top>
      <bottom style="thin">
        <color rgb="FF333399"/>
      </bottom>
      <diagonal/>
    </border>
    <border>
      <left/>
      <right style="medium">
        <color rgb="FF333399"/>
      </right>
      <top style="medium">
        <color rgb="FF1F497D"/>
      </top>
      <bottom style="thin">
        <color rgb="FF333399"/>
      </bottom>
      <diagonal/>
    </border>
    <border>
      <left/>
      <right style="medium">
        <color rgb="FF333399"/>
      </right>
      <top/>
      <bottom style="thin">
        <color rgb="FF333399"/>
      </bottom>
      <diagonal/>
    </border>
    <border>
      <left/>
      <right style="medium">
        <color rgb="FF1F497D"/>
      </right>
      <top style="medium">
        <color rgb="FF1F497D"/>
      </top>
      <bottom style="medium">
        <color rgb="FF1F497D"/>
      </bottom>
      <diagonal/>
    </border>
    <border>
      <left style="thin">
        <color rgb="FF333399"/>
      </left>
      <right style="thin">
        <color rgb="FF333399"/>
      </right>
      <top style="thin">
        <color rgb="FF333399"/>
      </top>
      <bottom style="medium">
        <color rgb="FF1F497D"/>
      </bottom>
      <diagonal/>
    </border>
    <border>
      <left/>
      <right style="hair">
        <color theme="9" tint="0.79998168889431442"/>
      </right>
      <top/>
      <bottom style="thin">
        <color rgb="FF333399"/>
      </bottom>
      <diagonal/>
    </border>
    <border>
      <left style="medium">
        <color rgb="FF1F497D"/>
      </left>
      <right style="hair">
        <color theme="9" tint="0.79998168889431442"/>
      </right>
      <top style="medium">
        <color rgb="FF1F497D"/>
      </top>
      <bottom style="medium">
        <color rgb="FF1F497D"/>
      </bottom>
      <diagonal/>
    </border>
    <border>
      <left style="hair">
        <color theme="9" tint="0.79998168889431442"/>
      </left>
      <right style="thin">
        <color rgb="FF1F497D"/>
      </right>
      <top style="medium">
        <color rgb="FF1F497D"/>
      </top>
      <bottom style="medium">
        <color rgb="FF1F497D"/>
      </bottom>
      <diagonal/>
    </border>
    <border>
      <left style="medium">
        <color theme="9" tint="0.79998168889431442"/>
      </left>
      <right style="hair">
        <color theme="9" tint="0.79998168889431442"/>
      </right>
      <top/>
      <bottom style="thin">
        <color rgb="FF333399"/>
      </bottom>
      <diagonal/>
    </border>
    <border>
      <left style="thin">
        <color rgb="FF333399"/>
      </left>
      <right style="medium">
        <color rgb="FF333399"/>
      </right>
      <top style="medium">
        <color rgb="FF1F497D"/>
      </top>
      <bottom style="thin">
        <color rgb="FF333399"/>
      </bottom>
      <diagonal/>
    </border>
    <border>
      <left style="thin">
        <color rgb="FF333399"/>
      </left>
      <right style="thin">
        <color rgb="FF333399"/>
      </right>
      <top style="medium">
        <color rgb="FF1F497D"/>
      </top>
      <bottom style="thin">
        <color rgb="FF333399"/>
      </bottom>
      <diagonal/>
    </border>
    <border>
      <left/>
      <right style="medium">
        <color rgb="FF1F497D"/>
      </right>
      <top/>
      <bottom style="thin">
        <color rgb="FF333399"/>
      </bottom>
      <diagonal/>
    </border>
    <border>
      <left style="medium">
        <color rgb="FF1F497D"/>
      </left>
      <right style="thin">
        <color rgb="FF333399"/>
      </right>
      <top style="thin">
        <color rgb="FF333399"/>
      </top>
      <bottom style="medium">
        <color rgb="FF1F497D"/>
      </bottom>
      <diagonal/>
    </border>
    <border>
      <left style="thin">
        <color rgb="FF333399"/>
      </left>
      <right style="medium">
        <color rgb="FF333399"/>
      </right>
      <top style="thin">
        <color rgb="FF333399"/>
      </top>
      <bottom style="medium">
        <color rgb="FF1F497D"/>
      </bottom>
      <diagonal/>
    </border>
    <border>
      <left style="medium">
        <color rgb="FF333399"/>
      </left>
      <right style="thin">
        <color rgb="FF333399"/>
      </right>
      <top style="thin">
        <color rgb="FF333399"/>
      </top>
      <bottom style="medium">
        <color rgb="FF1F497D"/>
      </bottom>
      <diagonal/>
    </border>
    <border>
      <left style="thin">
        <color rgb="FF333399"/>
      </left>
      <right style="medium">
        <color rgb="FF1F497D"/>
      </right>
      <top style="thin">
        <color rgb="FF333399"/>
      </top>
      <bottom style="medium">
        <color rgb="FF1F497D"/>
      </bottom>
      <diagonal/>
    </border>
    <border>
      <left style="thin">
        <color rgb="FF333399"/>
      </left>
      <right/>
      <top style="thin">
        <color rgb="FF333399"/>
      </top>
      <bottom style="medium">
        <color rgb="FF333399"/>
      </bottom>
      <diagonal/>
    </border>
    <border>
      <left style="medium">
        <color rgb="FF333399"/>
      </left>
      <right style="thin">
        <color rgb="FF333399"/>
      </right>
      <top style="thin">
        <color rgb="FF333399"/>
      </top>
      <bottom style="medium">
        <color rgb="FF333399"/>
      </bottom>
      <diagonal/>
    </border>
    <border>
      <left style="thin">
        <color rgb="FF333399"/>
      </left>
      <right style="thin">
        <color rgb="FF333399"/>
      </right>
      <top style="thin">
        <color rgb="FF333399"/>
      </top>
      <bottom style="medium">
        <color rgb="FF333399"/>
      </bottom>
      <diagonal/>
    </border>
    <border>
      <left style="thin">
        <color rgb="FF333399"/>
      </left>
      <right style="medium">
        <color rgb="FF333399"/>
      </right>
      <top style="thin">
        <color rgb="FF333399"/>
      </top>
      <bottom style="medium">
        <color rgb="FF333399"/>
      </bottom>
      <diagonal/>
    </border>
    <border>
      <left style="thin">
        <color rgb="FF333399"/>
      </left>
      <right style="thin">
        <color rgb="FF333399"/>
      </right>
      <top style="medium">
        <color rgb="FF333399"/>
      </top>
      <bottom style="thin">
        <color rgb="FF333399"/>
      </bottom>
      <diagonal/>
    </border>
    <border>
      <left style="medium">
        <color rgb="FF333399"/>
      </left>
      <right style="dashed">
        <color rgb="FF333399"/>
      </right>
      <top/>
      <bottom style="medium">
        <color rgb="FF333399"/>
      </bottom>
      <diagonal/>
    </border>
    <border>
      <left style="medium">
        <color rgb="FF333399"/>
      </left>
      <right style="dashed">
        <color indexed="62"/>
      </right>
      <top style="thin">
        <color rgb="FF333399"/>
      </top>
      <bottom style="thin">
        <color rgb="FF333399"/>
      </bottom>
      <diagonal/>
    </border>
    <border>
      <left style="thin">
        <color rgb="FF333399"/>
      </left>
      <right style="thin">
        <color rgb="FF333399"/>
      </right>
      <top/>
      <bottom style="medium">
        <color rgb="FF333399"/>
      </bottom>
      <diagonal/>
    </border>
    <border>
      <left style="medium">
        <color theme="2" tint="-0.89996032593768116"/>
      </left>
      <right style="medium">
        <color theme="2" tint="-0.89996032593768116"/>
      </right>
      <top style="medium">
        <color theme="2" tint="-0.89996032593768116"/>
      </top>
      <bottom/>
      <diagonal/>
    </border>
    <border>
      <left style="medium">
        <color theme="2" tint="-0.89996032593768116"/>
      </left>
      <right style="medium">
        <color theme="2" tint="-0.89996032593768116"/>
      </right>
      <top/>
      <bottom/>
      <diagonal/>
    </border>
    <border>
      <left style="medium">
        <color theme="2" tint="-0.89996032593768116"/>
      </left>
      <right/>
      <top style="medium">
        <color theme="2" tint="-0.89996032593768116"/>
      </top>
      <bottom/>
      <diagonal/>
    </border>
    <border>
      <left/>
      <right/>
      <top style="medium">
        <color theme="2" tint="-0.89996032593768116"/>
      </top>
      <bottom/>
      <diagonal/>
    </border>
    <border>
      <left/>
      <right style="medium">
        <color theme="2" tint="-0.89996032593768116"/>
      </right>
      <top style="medium">
        <color theme="2" tint="-0.89996032593768116"/>
      </top>
      <bottom/>
      <diagonal/>
    </border>
    <border>
      <left style="medium">
        <color theme="2" tint="-0.89996032593768116"/>
      </left>
      <right/>
      <top/>
      <bottom/>
      <diagonal/>
    </border>
    <border>
      <left/>
      <right style="medium">
        <color theme="2" tint="-0.89996032593768116"/>
      </right>
      <top/>
      <bottom/>
      <diagonal/>
    </border>
    <border>
      <left style="medium">
        <color theme="2" tint="-0.89996032593768116"/>
      </left>
      <right/>
      <top/>
      <bottom style="medium">
        <color theme="2" tint="-0.89996032593768116"/>
      </bottom>
      <diagonal/>
    </border>
    <border>
      <left/>
      <right/>
      <top/>
      <bottom style="medium">
        <color theme="2" tint="-0.89996032593768116"/>
      </bottom>
      <diagonal/>
    </border>
    <border>
      <left/>
      <right style="medium">
        <color theme="2" tint="-0.89996032593768116"/>
      </right>
      <top/>
      <bottom style="medium">
        <color theme="2" tint="-0.89996032593768116"/>
      </bottom>
      <diagonal/>
    </border>
    <border>
      <left style="medium">
        <color theme="0" tint="-4.9989318521683403E-2"/>
      </left>
      <right/>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rgb="FF13202F"/>
      </left>
      <right style="medium">
        <color rgb="FF13202F"/>
      </right>
      <top style="medium">
        <color rgb="FF13202F"/>
      </top>
      <bottom style="medium">
        <color rgb="FF13202F"/>
      </bottom>
      <diagonal/>
    </border>
    <border>
      <left/>
      <right/>
      <top/>
      <bottom style="thin">
        <color auto="1"/>
      </bottom>
      <diagonal/>
    </border>
    <border>
      <left style="thin">
        <color indexed="64"/>
      </left>
      <right/>
      <top style="thin">
        <color rgb="FF333399"/>
      </top>
      <bottom/>
      <diagonal/>
    </border>
    <border>
      <left style="medium">
        <color rgb="FF13202F"/>
      </left>
      <right style="medium">
        <color rgb="FF13202F"/>
      </right>
      <top/>
      <bottom style="medium">
        <color rgb="FF13202F"/>
      </bottom>
      <diagonal/>
    </border>
    <border>
      <left style="medium">
        <color rgb="FF13202F"/>
      </left>
      <right style="medium">
        <color rgb="FF13202F"/>
      </right>
      <top style="medium">
        <color rgb="FF13202F"/>
      </top>
      <bottom/>
      <diagonal/>
    </border>
    <border>
      <left style="medium">
        <color rgb="FF13202F"/>
      </left>
      <right style="medium">
        <color rgb="FF13202F"/>
      </right>
      <top/>
      <bottom/>
      <diagonal/>
    </border>
    <border>
      <left/>
      <right style="thin">
        <color theme="0" tint="-0.14996795556505021"/>
      </right>
      <top/>
      <bottom/>
      <diagonal/>
    </border>
    <border>
      <left style="thin">
        <color rgb="FF333399"/>
      </left>
      <right style="medium">
        <color rgb="FF333399"/>
      </right>
      <top/>
      <bottom/>
      <diagonal/>
    </border>
    <border>
      <left style="thin">
        <color rgb="FF333399"/>
      </left>
      <right style="medium">
        <color rgb="FF333399"/>
      </right>
      <top/>
      <bottom style="medium">
        <color rgb="FF333399"/>
      </bottom>
      <diagonal/>
    </border>
    <border>
      <left style="medium">
        <color theme="2" tint="-0.89996032593768116"/>
      </left>
      <right style="medium">
        <color theme="2" tint="-0.89992980742820516"/>
      </right>
      <top style="hair">
        <color theme="2" tint="-0.89992980742820516"/>
      </top>
      <bottom style="medium">
        <color theme="2" tint="-0.89992980742820516"/>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theme="9" tint="0.79998168889431442"/>
      </right>
      <top style="medium">
        <color rgb="FF1F497D"/>
      </top>
      <bottom style="medium">
        <color rgb="FF1F497D"/>
      </bottom>
      <diagonal/>
    </border>
    <border>
      <left style="thin">
        <color rgb="FF1F497D"/>
      </left>
      <right style="medium">
        <color indexed="64"/>
      </right>
      <top style="medium">
        <color rgb="FF1F497D"/>
      </top>
      <bottom style="medium">
        <color rgb="FF1F497D"/>
      </bottom>
      <diagonal/>
    </border>
    <border>
      <left style="medium">
        <color indexed="64"/>
      </left>
      <right/>
      <top/>
      <bottom style="thin">
        <color rgb="FF333399"/>
      </bottom>
      <diagonal/>
    </border>
    <border>
      <left style="thin">
        <color rgb="FF333399"/>
      </left>
      <right style="medium">
        <color indexed="64"/>
      </right>
      <top style="medium">
        <color rgb="FF1F497D"/>
      </top>
      <bottom style="thin">
        <color rgb="FF333399"/>
      </bottom>
      <diagonal/>
    </border>
    <border>
      <left style="medium">
        <color indexed="64"/>
      </left>
      <right style="thin">
        <color rgb="FF333399"/>
      </right>
      <top style="thin">
        <color rgb="FF333399"/>
      </top>
      <bottom style="medium">
        <color indexed="64"/>
      </bottom>
      <diagonal/>
    </border>
    <border>
      <left style="thin">
        <color rgb="FF333399"/>
      </left>
      <right style="thin">
        <color rgb="FF333399"/>
      </right>
      <top style="thin">
        <color rgb="FF333399"/>
      </top>
      <bottom style="medium">
        <color indexed="64"/>
      </bottom>
      <diagonal/>
    </border>
    <border>
      <left style="thin">
        <color rgb="FF333399"/>
      </left>
      <right style="medium">
        <color rgb="FF333399"/>
      </right>
      <top style="thin">
        <color rgb="FF333399"/>
      </top>
      <bottom style="medium">
        <color indexed="64"/>
      </bottom>
      <diagonal/>
    </border>
    <border>
      <left style="medium">
        <color rgb="FF333399"/>
      </left>
      <right style="thin">
        <color rgb="FF333399"/>
      </right>
      <top style="thin">
        <color rgb="FF333399"/>
      </top>
      <bottom style="medium">
        <color indexed="64"/>
      </bottom>
      <diagonal/>
    </border>
    <border>
      <left style="thin">
        <color rgb="FF333399"/>
      </left>
      <right style="medium">
        <color indexed="64"/>
      </right>
      <top style="thin">
        <color rgb="FF333399"/>
      </top>
      <bottom style="medium">
        <color indexed="64"/>
      </bottom>
      <diagonal/>
    </border>
    <border>
      <left style="thin">
        <color rgb="FF1F497D"/>
      </left>
      <right style="thin">
        <color rgb="FF1F497D"/>
      </right>
      <top/>
      <bottom/>
      <diagonal/>
    </border>
    <border>
      <left style="thin">
        <color rgb="FF1F497D"/>
      </left>
      <right style="thin">
        <color rgb="FF1F497D"/>
      </right>
      <top/>
      <bottom style="medium">
        <color rgb="FF1F497D"/>
      </bottom>
      <diagonal/>
    </border>
    <border>
      <left style="thin">
        <color rgb="FF333399"/>
      </left>
      <right style="thin">
        <color rgb="FF333399"/>
      </right>
      <top style="medium">
        <color rgb="FF1F497D"/>
      </top>
      <bottom/>
      <diagonal/>
    </border>
    <border>
      <left style="medium">
        <color rgb="FF1F497D"/>
      </left>
      <right/>
      <top/>
      <bottom style="thin">
        <color rgb="FF1F497D"/>
      </bottom>
      <diagonal/>
    </border>
    <border>
      <left style="thin">
        <color rgb="FF333399"/>
      </left>
      <right style="thin">
        <color rgb="FF333399"/>
      </right>
      <top/>
      <bottom style="thin">
        <color rgb="FF1F497D"/>
      </bottom>
      <diagonal/>
    </border>
    <border>
      <left/>
      <right style="medium">
        <color rgb="FF1F497D"/>
      </right>
      <top/>
      <bottom style="thin">
        <color rgb="FF1F497D"/>
      </bottom>
      <diagonal/>
    </border>
    <border>
      <left style="thin">
        <color rgb="FF333399"/>
      </left>
      <right style="thin">
        <color rgb="FF333399"/>
      </right>
      <top/>
      <bottom style="medium">
        <color rgb="FF1F497D"/>
      </bottom>
      <diagonal/>
    </border>
    <border>
      <left style="medium">
        <color rgb="FF1F497D"/>
      </left>
      <right/>
      <top/>
      <bottom style="thin">
        <color indexed="62"/>
      </bottom>
      <diagonal/>
    </border>
    <border>
      <left style="thin">
        <color rgb="FF1F497D"/>
      </left>
      <right/>
      <top style="medium">
        <color rgb="FF1F497D"/>
      </top>
      <bottom style="thin">
        <color rgb="FF1F497D"/>
      </bottom>
      <diagonal/>
    </border>
    <border>
      <left style="thin">
        <color rgb="FF366092"/>
      </left>
      <right/>
      <top style="thin">
        <color rgb="FF1F497D"/>
      </top>
      <bottom style="medium">
        <color rgb="FF1F497D"/>
      </bottom>
      <diagonal/>
    </border>
    <border>
      <left style="medium">
        <color rgb="FF1F497D"/>
      </left>
      <right style="thin">
        <color rgb="FF366092"/>
      </right>
      <top style="thin">
        <color rgb="FF1F497D"/>
      </top>
      <bottom style="medium">
        <color rgb="FF1F497D"/>
      </bottom>
      <diagonal/>
    </border>
    <border>
      <left style="thin">
        <color rgb="FF366092"/>
      </left>
      <right style="medium">
        <color rgb="FF1F497D"/>
      </right>
      <top style="thin">
        <color rgb="FF1F497D"/>
      </top>
      <bottom style="medium">
        <color rgb="FF1F497D"/>
      </bottom>
      <diagonal/>
    </border>
    <border>
      <left/>
      <right style="thin">
        <color rgb="FF366092"/>
      </right>
      <top style="thin">
        <color rgb="FF1F497D"/>
      </top>
      <bottom style="medium">
        <color rgb="FF1F497D"/>
      </bottom>
      <diagonal/>
    </border>
    <border>
      <left/>
      <right/>
      <top/>
      <bottom style="medium">
        <color rgb="FF002060"/>
      </bottom>
      <diagonal/>
    </border>
    <border>
      <left style="medium">
        <color rgb="FF1F497D"/>
      </left>
      <right style="thin">
        <color theme="9" tint="0.79998168889431442"/>
      </right>
      <top style="medium">
        <color rgb="FF1F497D"/>
      </top>
      <bottom style="thin">
        <color rgb="FF333399"/>
      </bottom>
      <diagonal/>
    </border>
    <border>
      <left style="thin">
        <color theme="9" tint="0.79998168889431442"/>
      </left>
      <right style="thin">
        <color theme="9" tint="0.79998168889431442"/>
      </right>
      <top style="medium">
        <color rgb="FF1F497D"/>
      </top>
      <bottom style="thin">
        <color rgb="FF333399"/>
      </bottom>
      <diagonal/>
    </border>
    <border>
      <left style="thin">
        <color theme="9" tint="0.79998168889431442"/>
      </left>
      <right/>
      <top style="medium">
        <color rgb="FF1F497D"/>
      </top>
      <bottom style="thin">
        <color rgb="FF333399"/>
      </bottom>
      <diagonal/>
    </border>
    <border>
      <left style="thin">
        <color theme="9" tint="0.79998168889431442"/>
      </left>
      <right style="medium">
        <color rgb="FF1F497D"/>
      </right>
      <top style="medium">
        <color rgb="FF1F497D"/>
      </top>
      <bottom style="thin">
        <color rgb="FF333399"/>
      </bottom>
      <diagonal/>
    </border>
    <border>
      <left style="medium">
        <color rgb="FF1F497D"/>
      </left>
      <right/>
      <top/>
      <bottom style="thin">
        <color rgb="FF333399"/>
      </bottom>
      <diagonal/>
    </border>
    <border>
      <left style="thin">
        <color rgb="FF333399"/>
      </left>
      <right style="thin">
        <color rgb="FF333399"/>
      </right>
      <top style="thin">
        <color rgb="FF333399"/>
      </top>
      <bottom style="thin">
        <color rgb="FF1F497D"/>
      </bottom>
      <diagonal/>
    </border>
    <border>
      <left style="thin">
        <color rgb="FF333399"/>
      </left>
      <right/>
      <top style="thin">
        <color rgb="FF333399"/>
      </top>
      <bottom style="thin">
        <color rgb="FF1F497D"/>
      </bottom>
      <diagonal/>
    </border>
    <border>
      <left style="medium">
        <color rgb="FF1F497D"/>
      </left>
      <right style="thin">
        <color rgb="FF333399"/>
      </right>
      <top style="thin">
        <color rgb="FF333399"/>
      </top>
      <bottom style="thin">
        <color rgb="FF1F497D"/>
      </bottom>
      <diagonal/>
    </border>
    <border>
      <left style="medium">
        <color rgb="FF1F497D"/>
      </left>
      <right/>
      <top/>
      <bottom style="thin">
        <color rgb="FF002060"/>
      </bottom>
      <diagonal/>
    </border>
    <border>
      <left style="thin">
        <color rgb="FF002060"/>
      </left>
      <right style="thin">
        <color rgb="FF002060"/>
      </right>
      <top/>
      <bottom/>
      <diagonal/>
    </border>
    <border>
      <left/>
      <right style="thin">
        <color rgb="FF002060"/>
      </right>
      <top/>
      <bottom/>
      <diagonal/>
    </border>
    <border>
      <left/>
      <right/>
      <top/>
      <bottom style="thin">
        <color rgb="FF002060"/>
      </bottom>
      <diagonal/>
    </border>
    <border>
      <left style="thin">
        <color rgb="FF333399"/>
      </left>
      <right style="medium">
        <color rgb="FF1F497D"/>
      </right>
      <top style="thin">
        <color rgb="FF333399"/>
      </top>
      <bottom style="thin">
        <color rgb="FF1F497D"/>
      </bottom>
      <diagonal/>
    </border>
    <border>
      <left/>
      <right style="thin">
        <color rgb="FF333399"/>
      </right>
      <top style="thin">
        <color rgb="FF333399"/>
      </top>
      <bottom style="thin">
        <color rgb="FF1F497D"/>
      </bottom>
      <diagonal/>
    </border>
    <border>
      <left/>
      <right style="medium">
        <color rgb="FF002060"/>
      </right>
      <top/>
      <bottom style="thin">
        <color rgb="FF002060"/>
      </bottom>
      <diagonal/>
    </border>
    <border>
      <left style="thin">
        <color rgb="FF366092"/>
      </left>
      <right style="thin">
        <color rgb="FF366092"/>
      </right>
      <top style="thin">
        <color rgb="FF1F497D"/>
      </top>
      <bottom style="medium">
        <color rgb="FF1F497D"/>
      </bottom>
      <diagonal/>
    </border>
    <border>
      <left style="medium">
        <color rgb="FF1F497D"/>
      </left>
      <right style="thin">
        <color rgb="FF366092"/>
      </right>
      <top style="thin">
        <color rgb="FF002060"/>
      </top>
      <bottom style="medium">
        <color rgb="FF1F497D"/>
      </bottom>
      <diagonal/>
    </border>
    <border>
      <left/>
      <right/>
      <top style="medium">
        <color rgb="FF1F497D"/>
      </top>
      <bottom style="thin">
        <color rgb="FF333399"/>
      </bottom>
      <diagonal/>
    </border>
    <border>
      <left style="medium">
        <color rgb="FF1F497D"/>
      </left>
      <right style="thin">
        <color rgb="FF333399"/>
      </right>
      <top style="thin">
        <color rgb="FF333399"/>
      </top>
      <bottom style="thin">
        <color rgb="FF333399"/>
      </bottom>
      <diagonal/>
    </border>
    <border>
      <left style="thin">
        <color rgb="FF333399"/>
      </left>
      <right style="medium">
        <color rgb="FF1F497D"/>
      </right>
      <top style="thin">
        <color rgb="FF333399"/>
      </top>
      <bottom style="thin">
        <color rgb="FF333399"/>
      </bottom>
      <diagonal/>
    </border>
    <border>
      <left style="medium">
        <color rgb="FF002060"/>
      </left>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thin">
        <color rgb="FF333399"/>
      </left>
      <right style="medium">
        <color rgb="FF1F497D"/>
      </right>
      <top/>
      <bottom style="medium">
        <color rgb="FF1F497D"/>
      </bottom>
      <diagonal/>
    </border>
    <border>
      <left/>
      <right style="thin">
        <color rgb="FF333399"/>
      </right>
      <top style="thin">
        <color rgb="FF333399"/>
      </top>
      <bottom style="medium">
        <color rgb="FF1F497D"/>
      </bottom>
      <diagonal/>
    </border>
    <border>
      <left style="medium">
        <color rgb="FF333399"/>
      </left>
      <right style="thin">
        <color rgb="FF333399"/>
      </right>
      <top style="thin">
        <color rgb="FF002060"/>
      </top>
      <bottom style="medium">
        <color rgb="FF333399"/>
      </bottom>
      <diagonal/>
    </border>
    <border>
      <left style="thin">
        <color rgb="FF333399"/>
      </left>
      <right style="medium">
        <color rgb="FF333399"/>
      </right>
      <top style="thin">
        <color rgb="FF002060"/>
      </top>
      <bottom style="medium">
        <color rgb="FF333399"/>
      </bottom>
      <diagonal/>
    </border>
    <border>
      <left style="thin">
        <color rgb="FF1F497D"/>
      </left>
      <right/>
      <top style="medium">
        <color rgb="FF333399"/>
      </top>
      <bottom style="thin">
        <color rgb="FF333399"/>
      </bottom>
      <diagonal/>
    </border>
    <border>
      <left/>
      <right style="thin">
        <color rgb="FF1F497D"/>
      </right>
      <top style="medium">
        <color rgb="FF333399"/>
      </top>
      <bottom style="thin">
        <color rgb="FF333399"/>
      </bottom>
      <diagonal/>
    </border>
    <border>
      <left style="medium">
        <color rgb="FF333399"/>
      </left>
      <right style="thin">
        <color rgb="FF333399"/>
      </right>
      <top/>
      <bottom style="thin">
        <color rgb="FF333399"/>
      </bottom>
      <diagonal/>
    </border>
    <border>
      <left style="thin">
        <color rgb="FF333399"/>
      </left>
      <right style="thin">
        <color rgb="FF333399"/>
      </right>
      <top/>
      <bottom style="thin">
        <color rgb="FF333399"/>
      </bottom>
      <diagonal/>
    </border>
    <border>
      <left style="thin">
        <color rgb="FF333399"/>
      </left>
      <right style="medium">
        <color rgb="FF333399"/>
      </right>
      <top/>
      <bottom style="thin">
        <color rgb="FF333399"/>
      </bottom>
      <diagonal/>
    </border>
    <border>
      <left style="medium">
        <color rgb="FF333399"/>
      </left>
      <right style="thin">
        <color rgb="FF333399"/>
      </right>
      <top style="thin">
        <color rgb="FF333399"/>
      </top>
      <bottom style="thin">
        <color rgb="FF333399"/>
      </bottom>
      <diagonal/>
    </border>
    <border>
      <left style="thin">
        <color rgb="FF333399"/>
      </left>
      <right style="medium">
        <color rgb="FF333399"/>
      </right>
      <top style="thin">
        <color rgb="FF333399"/>
      </top>
      <bottom style="thin">
        <color rgb="FF333399"/>
      </bottom>
      <diagonal/>
    </border>
    <border>
      <left style="medium">
        <color rgb="FF1F497D"/>
      </left>
      <right style="thin">
        <color rgb="FF1F497D"/>
      </right>
      <top/>
      <bottom/>
      <diagonal/>
    </border>
    <border>
      <left style="medium">
        <color rgb="FF1F497D"/>
      </left>
      <right style="thin">
        <color rgb="FF1F497D"/>
      </right>
      <top/>
      <bottom style="medium">
        <color rgb="FF1F497D"/>
      </bottom>
      <diagonal/>
    </border>
    <border>
      <left style="medium">
        <color indexed="64"/>
      </left>
      <right/>
      <top style="medium">
        <color indexed="64"/>
      </top>
      <bottom style="medium">
        <color rgb="FF1F497D"/>
      </bottom>
      <diagonal/>
    </border>
    <border>
      <left/>
      <right style="medium">
        <color indexed="64"/>
      </right>
      <top style="medium">
        <color indexed="64"/>
      </top>
      <bottom style="medium">
        <color rgb="FF1F497D"/>
      </bottom>
      <diagonal/>
    </border>
    <border>
      <left style="medium">
        <color indexed="64"/>
      </left>
      <right/>
      <top/>
      <bottom style="thin">
        <color indexed="62"/>
      </bottom>
      <diagonal/>
    </border>
    <border>
      <left style="thin">
        <color rgb="FF1F497D"/>
      </left>
      <right style="medium">
        <color indexed="64"/>
      </right>
      <top style="medium">
        <color rgb="FF1F497D"/>
      </top>
      <bottom style="thin">
        <color rgb="FF1F497D"/>
      </bottom>
      <diagonal/>
    </border>
    <border>
      <left style="medium">
        <color indexed="64"/>
      </left>
      <right style="thin">
        <color rgb="FF366092"/>
      </right>
      <top style="thin">
        <color rgb="FF1F497D"/>
      </top>
      <bottom style="medium">
        <color indexed="64"/>
      </bottom>
      <diagonal/>
    </border>
    <border>
      <left style="thin">
        <color rgb="FF366092"/>
      </left>
      <right style="medium">
        <color indexed="64"/>
      </right>
      <top style="thin">
        <color rgb="FF1F497D"/>
      </top>
      <bottom style="medium">
        <color indexed="64"/>
      </bottom>
      <diagonal/>
    </border>
    <border>
      <left style="medium">
        <color indexed="64"/>
      </left>
      <right style="thin">
        <color rgb="FF1F497D"/>
      </right>
      <top style="medium">
        <color indexed="64"/>
      </top>
      <bottom style="medium">
        <color rgb="FF1F497D"/>
      </bottom>
      <diagonal/>
    </border>
    <border>
      <left style="thin">
        <color rgb="FF1F497D"/>
      </left>
      <right/>
      <top style="medium">
        <color indexed="64"/>
      </top>
      <bottom style="medium">
        <color rgb="FF1F497D"/>
      </bottom>
      <diagonal/>
    </border>
    <border>
      <left style="medium">
        <color rgb="FF1F497D"/>
      </left>
      <right style="thin">
        <color rgb="FF1F497D"/>
      </right>
      <top style="medium">
        <color indexed="64"/>
      </top>
      <bottom style="medium">
        <color rgb="FF1F497D"/>
      </bottom>
      <diagonal/>
    </border>
    <border>
      <left style="thin">
        <color rgb="FF1F497D"/>
      </left>
      <right style="medium">
        <color rgb="FF1F497D"/>
      </right>
      <top style="medium">
        <color indexed="64"/>
      </top>
      <bottom style="medium">
        <color rgb="FF1F497D"/>
      </bottom>
      <diagonal/>
    </border>
    <border>
      <left style="medium">
        <color rgb="FF1F497D"/>
      </left>
      <right/>
      <top style="medium">
        <color indexed="64"/>
      </top>
      <bottom style="medium">
        <color rgb="FF1F497D"/>
      </bottom>
      <diagonal/>
    </border>
    <border>
      <left/>
      <right style="medium">
        <color rgb="FF1F497D"/>
      </right>
      <top style="medium">
        <color indexed="64"/>
      </top>
      <bottom style="medium">
        <color rgb="FF1F497D"/>
      </bottom>
      <diagonal/>
    </border>
    <border>
      <left/>
      <right/>
      <top style="medium">
        <color indexed="64"/>
      </top>
      <bottom style="medium">
        <color rgb="FF1F497D"/>
      </bottom>
      <diagonal/>
    </border>
    <border>
      <left style="thin">
        <color rgb="FF366092"/>
      </left>
      <right/>
      <top style="thin">
        <color rgb="FF1F497D"/>
      </top>
      <bottom style="medium">
        <color indexed="64"/>
      </bottom>
      <diagonal/>
    </border>
    <border>
      <left style="medium">
        <color rgb="FF1F497D"/>
      </left>
      <right style="thin">
        <color rgb="FF366092"/>
      </right>
      <top style="thin">
        <color rgb="FF1F497D"/>
      </top>
      <bottom style="medium">
        <color indexed="64"/>
      </bottom>
      <diagonal/>
    </border>
    <border>
      <left style="thin">
        <color rgb="FF366092"/>
      </left>
      <right style="medium">
        <color rgb="FF1F497D"/>
      </right>
      <top style="thin">
        <color rgb="FF1F497D"/>
      </top>
      <bottom style="medium">
        <color indexed="64"/>
      </bottom>
      <diagonal/>
    </border>
    <border>
      <left style="medium">
        <color indexed="64"/>
      </left>
      <right style="thin">
        <color rgb="FF366092"/>
      </right>
      <top style="thin">
        <color rgb="FF333399"/>
      </top>
      <bottom style="medium">
        <color indexed="64"/>
      </bottom>
      <diagonal/>
    </border>
    <border>
      <left style="thin">
        <color rgb="FF1F497D"/>
      </left>
      <right style="thin">
        <color rgb="FF1F497D"/>
      </right>
      <top style="medium">
        <color indexed="64"/>
      </top>
      <bottom/>
      <diagonal/>
    </border>
    <border>
      <left style="medium">
        <color rgb="FF1F497D"/>
      </left>
      <right style="medium">
        <color rgb="FF1F497D"/>
      </right>
      <top style="medium">
        <color indexed="64"/>
      </top>
      <bottom/>
      <diagonal/>
    </border>
    <border>
      <left style="medium">
        <color rgb="FF1F497D"/>
      </left>
      <right style="medium">
        <color rgb="FF1F497D"/>
      </right>
      <top/>
      <bottom/>
      <diagonal/>
    </border>
    <border>
      <left style="medium">
        <color rgb="FF1F497D"/>
      </left>
      <right style="medium">
        <color rgb="FF1F497D"/>
      </right>
      <top/>
      <bottom style="medium">
        <color rgb="FF1F497D"/>
      </bottom>
      <diagonal/>
    </border>
    <border>
      <left style="medium">
        <color rgb="FF13202F"/>
      </left>
      <right/>
      <top style="medium">
        <color rgb="FF13202F"/>
      </top>
      <bottom/>
      <diagonal/>
    </border>
    <border>
      <left/>
      <right style="medium">
        <color rgb="FF13202F"/>
      </right>
      <top style="medium">
        <color rgb="FF13202F"/>
      </top>
      <bottom/>
      <diagonal/>
    </border>
    <border>
      <left style="medium">
        <color rgb="FF13202F"/>
      </left>
      <right/>
      <top/>
      <bottom style="medium">
        <color rgb="FF13202F"/>
      </bottom>
      <diagonal/>
    </border>
    <border>
      <left/>
      <right style="medium">
        <color rgb="FF13202F"/>
      </right>
      <top/>
      <bottom style="medium">
        <color rgb="FF13202F"/>
      </bottom>
      <diagonal/>
    </border>
    <border>
      <left/>
      <right style="medium">
        <color rgb="FF13202F"/>
      </right>
      <top style="medium">
        <color rgb="FF13202F"/>
      </top>
      <bottom style="medium">
        <color rgb="FF13202F"/>
      </bottom>
      <diagonal/>
    </border>
    <border>
      <left/>
      <right style="medium">
        <color rgb="FF13202F"/>
      </right>
      <top style="medium">
        <color rgb="FF13202F"/>
      </top>
      <bottom style="medium">
        <color indexed="64"/>
      </bottom>
      <diagonal/>
    </border>
    <border>
      <left style="medium">
        <color rgb="FF13202F"/>
      </left>
      <right style="medium">
        <color rgb="FF13202F"/>
      </right>
      <top style="medium">
        <color rgb="FF13202F"/>
      </top>
      <bottom style="medium">
        <color indexed="64"/>
      </bottom>
      <diagonal/>
    </border>
    <border>
      <left style="medium">
        <color rgb="FF13202F"/>
      </left>
      <right/>
      <top style="medium">
        <color rgb="FF13202F"/>
      </top>
      <bottom style="medium">
        <color rgb="FF13202F"/>
      </bottom>
      <diagonal/>
    </border>
    <border>
      <left style="medium">
        <color rgb="FF13202F"/>
      </left>
      <right/>
      <top style="medium">
        <color rgb="FF13202F"/>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0" tint="-4.9989318521683403E-2"/>
      </left>
      <right/>
      <top/>
      <bottom style="medium">
        <color theme="2" tint="-0.89996032593768116"/>
      </bottom>
      <diagonal/>
    </border>
    <border>
      <left/>
      <right style="medium">
        <color theme="0" tint="-4.9989318521683403E-2"/>
      </right>
      <top/>
      <bottom style="medium">
        <color theme="2" tint="-0.89996032593768116"/>
      </bottom>
      <diagonal/>
    </border>
    <border>
      <left style="medium">
        <color theme="2" tint="-0.89996032593768116"/>
      </left>
      <right style="medium">
        <color theme="2" tint="-0.89996032593768116"/>
      </right>
      <top/>
      <bottom style="hair">
        <color theme="2" tint="-0.89992980742820516"/>
      </bottom>
      <diagonal/>
    </border>
    <border>
      <left style="medium">
        <color indexed="64"/>
      </left>
      <right style="medium">
        <color indexed="64"/>
      </right>
      <top style="medium">
        <color indexed="64"/>
      </top>
      <bottom style="medium">
        <color indexed="64"/>
      </bottom>
      <diagonal/>
    </border>
    <border>
      <left/>
      <right style="medium">
        <color theme="2" tint="-0.89992980742820516"/>
      </right>
      <top style="hair">
        <color theme="2" tint="-0.89992980742820516"/>
      </top>
      <bottom style="medium">
        <color theme="2" tint="-0.89992980742820516"/>
      </bottom>
      <diagonal/>
    </border>
    <border>
      <left style="medium">
        <color theme="2" tint="-0.89992980742820516"/>
      </left>
      <right style="medium">
        <color theme="2" tint="-0.89992980742820516"/>
      </right>
      <top/>
      <bottom/>
      <diagonal/>
    </border>
    <border>
      <left style="medium">
        <color theme="2" tint="-0.89992980742820516"/>
      </left>
      <right style="medium">
        <color indexed="64"/>
      </right>
      <top/>
      <bottom/>
      <diagonal/>
    </border>
    <border>
      <left style="medium">
        <color indexed="64"/>
      </left>
      <right style="medium">
        <color indexed="64"/>
      </right>
      <top style="medium">
        <color indexed="64"/>
      </top>
      <bottom style="medium">
        <color rgb="FF13202F"/>
      </bottom>
      <diagonal/>
    </border>
    <border>
      <left style="medium">
        <color indexed="64"/>
      </left>
      <right style="medium">
        <color indexed="64"/>
      </right>
      <top style="medium">
        <color rgb="FF13202F"/>
      </top>
      <bottom style="medium">
        <color rgb="FF13202F"/>
      </bottom>
      <diagonal/>
    </border>
    <border>
      <left style="medium">
        <color indexed="64"/>
      </left>
      <right style="medium">
        <color indexed="64"/>
      </right>
      <top style="medium">
        <color rgb="FF13202F"/>
      </top>
      <bottom/>
      <diagonal/>
    </border>
    <border>
      <left style="medium">
        <color indexed="64"/>
      </left>
      <right style="medium">
        <color indexed="64"/>
      </right>
      <top style="hair">
        <color indexed="64"/>
      </top>
      <bottom style="medium">
        <color indexed="64"/>
      </bottom>
      <diagonal/>
    </border>
    <border>
      <left style="medium">
        <color theme="2" tint="-0.89992980742820516"/>
      </left>
      <right style="medium">
        <color theme="2" tint="-0.89992980742820516"/>
      </right>
      <top style="medium">
        <color theme="2" tint="-0.89996032593768116"/>
      </top>
      <bottom/>
      <diagonal/>
    </border>
    <border>
      <left style="medium">
        <color theme="2" tint="-0.89992980742820516"/>
      </left>
      <right style="medium">
        <color indexed="64"/>
      </right>
      <top style="medium">
        <color theme="2" tint="-0.89996032593768116"/>
      </top>
      <bottom/>
      <diagonal/>
    </border>
    <border>
      <left style="medium">
        <color theme="2" tint="-0.89992980742820516"/>
      </left>
      <right style="medium">
        <color theme="2" tint="-0.89992980742820516"/>
      </right>
      <top style="hair">
        <color theme="2" tint="-0.89989928891872917"/>
      </top>
      <bottom style="medium">
        <color theme="2" tint="-0.89992980742820516"/>
      </bottom>
      <diagonal/>
    </border>
    <border>
      <left style="medium">
        <color theme="2" tint="-0.89992980742820516"/>
      </left>
      <right style="medium">
        <color indexed="64"/>
      </right>
      <top style="hair">
        <color theme="2" tint="-0.89989928891872917"/>
      </top>
      <bottom style="medium">
        <color theme="2" tint="-0.89992980742820516"/>
      </bottom>
      <diagonal/>
    </border>
    <border>
      <left style="medium">
        <color indexed="64"/>
      </left>
      <right style="medium">
        <color indexed="64"/>
      </right>
      <top style="hair">
        <color theme="2" tint="-0.89989928891872917"/>
      </top>
      <bottom style="medium">
        <color indexed="64"/>
      </bottom>
      <diagonal/>
    </border>
    <border>
      <left style="medium">
        <color rgb="FF1F497D"/>
      </left>
      <right/>
      <top style="medium">
        <color indexed="64"/>
      </top>
      <bottom/>
      <diagonal/>
    </border>
    <border>
      <left/>
      <right style="medium">
        <color rgb="FF1F497D"/>
      </right>
      <top style="medium">
        <color indexed="64"/>
      </top>
      <bottom/>
      <diagonal/>
    </border>
    <border>
      <left style="medium">
        <color rgb="FF1F497D"/>
      </left>
      <right/>
      <top/>
      <bottom style="medium">
        <color rgb="FF333399"/>
      </bottom>
      <diagonal/>
    </border>
    <border>
      <left/>
      <right style="medium">
        <color rgb="FF1F497D"/>
      </right>
      <top/>
      <bottom style="medium">
        <color rgb="FF333399"/>
      </bottom>
      <diagonal/>
    </border>
    <border>
      <left style="thin">
        <color rgb="FF1F497D"/>
      </left>
      <right/>
      <top/>
      <bottom style="thin">
        <color rgb="FF1F497D"/>
      </bottom>
      <diagonal/>
    </border>
    <border>
      <left style="medium">
        <color rgb="FF333399"/>
      </left>
      <right/>
      <top style="medium">
        <color rgb="FF333399"/>
      </top>
      <bottom style="medium">
        <color rgb="FF333399"/>
      </bottom>
      <diagonal/>
    </border>
    <border>
      <left/>
      <right style="medium">
        <color rgb="FF333399"/>
      </right>
      <top style="medium">
        <color rgb="FF333399"/>
      </top>
      <bottom style="medium">
        <color rgb="FF333399"/>
      </bottom>
      <diagonal/>
    </border>
    <border>
      <left style="thin">
        <color rgb="FF1F497D"/>
      </left>
      <right style="medium">
        <color indexed="64"/>
      </right>
      <top/>
      <bottom style="thin">
        <color rgb="FF1F497D"/>
      </bottom>
      <diagonal/>
    </border>
    <border>
      <left style="thin">
        <color indexed="64"/>
      </left>
      <right/>
      <top/>
      <bottom style="thin">
        <color auto="1"/>
      </bottom>
      <diagonal/>
    </border>
    <border>
      <left/>
      <right/>
      <top/>
      <bottom style="thin">
        <color auto="1"/>
      </bottom>
      <diagonal/>
    </border>
    <border>
      <left style="medium">
        <color rgb="FF13202F"/>
      </left>
      <right style="medium">
        <color rgb="FF13202F"/>
      </right>
      <top style="hair">
        <color rgb="FF13202F"/>
      </top>
      <bottom style="medium">
        <color rgb="FF13202F"/>
      </bottom>
      <diagonal/>
    </border>
    <border>
      <left/>
      <right/>
      <top style="hair">
        <color theme="2" tint="-0.89992980742820516"/>
      </top>
      <bottom style="medium">
        <color theme="2" tint="-0.89992980742820516"/>
      </bottom>
      <diagonal/>
    </border>
    <border>
      <left style="medium">
        <color theme="2" tint="-0.89996032593768116"/>
      </left>
      <right/>
      <top style="hair">
        <color theme="2" tint="-0.89992980742820516"/>
      </top>
      <bottom style="medium">
        <color theme="2" tint="-0.89992980742820516"/>
      </bottom>
      <diagonal/>
    </border>
    <border>
      <left/>
      <right style="thin">
        <color rgb="FF333399"/>
      </right>
      <top/>
      <bottom style="thin">
        <color indexed="64"/>
      </bottom>
      <diagonal/>
    </border>
  </borders>
  <cellStyleXfs count="35">
    <xf numFmtId="0" fontId="0" fillId="0" borderId="0"/>
    <xf numFmtId="0" fontId="1" fillId="0" borderId="0"/>
    <xf numFmtId="0" fontId="4" fillId="0" borderId="0"/>
    <xf numFmtId="0" fontId="1" fillId="0" borderId="0"/>
    <xf numFmtId="0" fontId="5"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 fillId="0" borderId="0" applyFont="0" applyFill="0" applyBorder="0" applyAlignment="0" applyProtection="0"/>
    <xf numFmtId="9" fontId="5" fillId="0" borderId="0" applyFont="0" applyFill="0" applyBorder="0" applyAlignment="0" applyProtection="0"/>
    <xf numFmtId="0" fontId="7" fillId="0" borderId="0" applyNumberFormat="0" applyFont="0" applyFill="0" applyBorder="0" applyAlignment="0" applyProtection="0">
      <alignment horizontal="left"/>
    </xf>
    <xf numFmtId="4" fontId="7" fillId="0" borderId="0" applyFont="0" applyFill="0" applyBorder="0" applyAlignment="0" applyProtection="0"/>
    <xf numFmtId="0" fontId="8" fillId="0" borderId="10">
      <alignment horizontal="center"/>
    </xf>
    <xf numFmtId="3" fontId="7" fillId="0" borderId="0" applyFont="0" applyFill="0" applyBorder="0" applyAlignment="0" applyProtection="0"/>
    <xf numFmtId="44" fontId="5" fillId="0" borderId="0" applyFont="0" applyFill="0" applyBorder="0" applyAlignment="0" applyProtection="0"/>
    <xf numFmtId="0" fontId="9" fillId="0" borderId="0" applyNumberFormat="0" applyFill="0" applyAlignment="0" applyProtection="0"/>
    <xf numFmtId="0" fontId="5" fillId="0" borderId="0"/>
    <xf numFmtId="0" fontId="21" fillId="0" borderId="0"/>
    <xf numFmtId="0" fontId="148" fillId="0" borderId="0" applyNumberFormat="0" applyFill="0" applyBorder="0" applyAlignment="0" applyProtection="0"/>
    <xf numFmtId="0" fontId="5" fillId="0" borderId="0"/>
    <xf numFmtId="0" fontId="5" fillId="0" borderId="0"/>
  </cellStyleXfs>
  <cellXfs count="1481">
    <xf numFmtId="0" fontId="0" fillId="0" borderId="0" xfId="0"/>
    <xf numFmtId="0" fontId="0" fillId="0" borderId="0" xfId="0" applyNumberFormat="1"/>
    <xf numFmtId="0" fontId="0" fillId="0" borderId="0" xfId="0" applyAlignment="1">
      <alignment horizontal="center"/>
    </xf>
    <xf numFmtId="0" fontId="0" fillId="2" borderId="0" xfId="0" applyFill="1"/>
    <xf numFmtId="0" fontId="1" fillId="0" borderId="0" xfId="3" applyFont="1" applyAlignment="1"/>
    <xf numFmtId="0" fontId="1" fillId="0" borderId="0" xfId="3" applyFont="1" applyBorder="1" applyAlignment="1"/>
    <xf numFmtId="0" fontId="10" fillId="0" borderId="0" xfId="3" applyFont="1" applyBorder="1" applyAlignment="1"/>
    <xf numFmtId="0" fontId="10" fillId="0" borderId="11" xfId="3" applyFont="1" applyBorder="1" applyAlignment="1">
      <alignment horizontal="left" vertical="top" wrapText="1"/>
    </xf>
    <xf numFmtId="0" fontId="10" fillId="0" borderId="12" xfId="3" applyFont="1" applyBorder="1" applyAlignment="1">
      <alignment horizontal="left" vertical="top" wrapText="1"/>
    </xf>
    <xf numFmtId="0" fontId="10" fillId="0" borderId="12" xfId="3" applyFont="1" applyBorder="1" applyAlignment="1"/>
    <xf numFmtId="0" fontId="10" fillId="0" borderId="13" xfId="3" applyFont="1" applyBorder="1" applyAlignment="1"/>
    <xf numFmtId="0" fontId="10" fillId="0" borderId="14" xfId="3" applyFont="1" applyBorder="1" applyAlignment="1">
      <alignment horizontal="left" vertical="top" wrapText="1"/>
    </xf>
    <xf numFmtId="0" fontId="10" fillId="0" borderId="0" xfId="3" applyFont="1" applyBorder="1" applyAlignment="1">
      <alignment horizontal="left" vertical="top" wrapText="1"/>
    </xf>
    <xf numFmtId="0" fontId="10" fillId="0" borderId="0" xfId="3" applyFont="1" applyBorder="1" applyAlignment="1">
      <alignment vertical="top"/>
    </xf>
    <xf numFmtId="0" fontId="10" fillId="0" borderId="0" xfId="3" applyFont="1" applyBorder="1" applyAlignment="1">
      <alignment vertical="top" wrapText="1"/>
    </xf>
    <xf numFmtId="0" fontId="10" fillId="0" borderId="15" xfId="3" applyFont="1" applyBorder="1" applyAlignment="1">
      <alignment vertical="top" wrapText="1"/>
    </xf>
    <xf numFmtId="0" fontId="10" fillId="0" borderId="0" xfId="3" applyFont="1" applyBorder="1" applyAlignment="1">
      <alignment horizontal="left" vertical="top"/>
    </xf>
    <xf numFmtId="0" fontId="10" fillId="0" borderId="15" xfId="3" applyFont="1" applyBorder="1" applyAlignment="1">
      <alignment vertical="top"/>
    </xf>
    <xf numFmtId="0" fontId="10" fillId="0" borderId="15" xfId="3" applyFont="1" applyBorder="1" applyAlignment="1"/>
    <xf numFmtId="0" fontId="12" fillId="0" borderId="11" xfId="3" applyFont="1" applyBorder="1" applyAlignment="1">
      <alignment vertical="top" wrapText="1"/>
    </xf>
    <xf numFmtId="0" fontId="12" fillId="0" borderId="12" xfId="3" applyFont="1" applyBorder="1" applyAlignment="1">
      <alignment vertical="top" wrapText="1"/>
    </xf>
    <xf numFmtId="0" fontId="10" fillId="0" borderId="11" xfId="3" applyFont="1" applyBorder="1" applyAlignment="1"/>
    <xf numFmtId="0" fontId="10" fillId="0" borderId="12" xfId="3" applyFont="1" applyBorder="1" applyAlignment="1">
      <alignment vertical="top"/>
    </xf>
    <xf numFmtId="0" fontId="10" fillId="0" borderId="13" xfId="3" applyFont="1" applyBorder="1" applyAlignment="1">
      <alignment vertical="top"/>
    </xf>
    <xf numFmtId="0" fontId="1" fillId="0" borderId="0" xfId="1"/>
    <xf numFmtId="0" fontId="10" fillId="0" borderId="11" xfId="3" applyFont="1" applyBorder="1" applyAlignment="1">
      <alignment vertical="top" wrapText="1"/>
    </xf>
    <xf numFmtId="0" fontId="10" fillId="0" borderId="12" xfId="3" applyFont="1" applyBorder="1" applyAlignment="1">
      <alignment vertical="top" wrapText="1"/>
    </xf>
    <xf numFmtId="0" fontId="10" fillId="0" borderId="13" xfId="3" applyFont="1" applyBorder="1" applyAlignment="1">
      <alignment vertical="top" wrapText="1"/>
    </xf>
    <xf numFmtId="0" fontId="10" fillId="0" borderId="14" xfId="3" applyFont="1" applyBorder="1" applyAlignment="1"/>
    <xf numFmtId="0" fontId="10" fillId="0" borderId="16" xfId="3" applyFont="1" applyBorder="1" applyAlignment="1"/>
    <xf numFmtId="0" fontId="10" fillId="0" borderId="17" xfId="3" applyFont="1" applyBorder="1" applyAlignment="1"/>
    <xf numFmtId="0" fontId="10" fillId="0" borderId="18" xfId="3" applyFont="1" applyBorder="1" applyAlignment="1"/>
    <xf numFmtId="0" fontId="13" fillId="5" borderId="11" xfId="2" applyFont="1" applyFill="1" applyBorder="1" applyAlignment="1">
      <alignment horizontal="left" vertical="top" wrapText="1"/>
    </xf>
    <xf numFmtId="0" fontId="13" fillId="5" borderId="12" xfId="2" applyFont="1" applyFill="1" applyBorder="1" applyAlignment="1">
      <alignment horizontal="left" vertical="top" wrapText="1"/>
    </xf>
    <xf numFmtId="0" fontId="13" fillId="5" borderId="14" xfId="2" applyFont="1" applyFill="1" applyBorder="1" applyAlignment="1">
      <alignment vertical="top" wrapText="1"/>
    </xf>
    <xf numFmtId="0" fontId="13" fillId="5" borderId="0" xfId="2" applyFont="1" applyFill="1" applyBorder="1" applyAlignment="1">
      <alignment vertical="top" wrapText="1"/>
    </xf>
    <xf numFmtId="0" fontId="16" fillId="0" borderId="14" xfId="3" applyFont="1" applyBorder="1" applyAlignment="1">
      <alignment horizontal="right"/>
    </xf>
    <xf numFmtId="0" fontId="14" fillId="5" borderId="14" xfId="2" applyFont="1" applyFill="1" applyBorder="1" applyAlignment="1">
      <alignment vertical="top" wrapText="1"/>
    </xf>
    <xf numFmtId="0" fontId="14" fillId="5" borderId="0" xfId="2" applyFont="1" applyFill="1" applyBorder="1" applyAlignment="1">
      <alignment vertical="top" wrapText="1"/>
    </xf>
    <xf numFmtId="0" fontId="14" fillId="5" borderId="15" xfId="2" applyFont="1" applyFill="1" applyBorder="1" applyAlignment="1">
      <alignment vertical="top" wrapText="1"/>
    </xf>
    <xf numFmtId="0" fontId="10" fillId="0" borderId="14" xfId="3" applyFont="1" applyBorder="1" applyAlignment="1">
      <alignment wrapText="1"/>
    </xf>
    <xf numFmtId="0" fontId="10" fillId="0" borderId="0" xfId="3" applyFont="1" applyBorder="1" applyAlignment="1">
      <alignment wrapText="1"/>
    </xf>
    <xf numFmtId="0" fontId="10" fillId="0" borderId="15" xfId="3" applyFont="1" applyBorder="1" applyAlignment="1">
      <alignment wrapText="1"/>
    </xf>
    <xf numFmtId="0" fontId="17" fillId="0" borderId="0" xfId="3" applyFont="1" applyBorder="1" applyAlignment="1">
      <alignment vertical="top"/>
    </xf>
    <xf numFmtId="0" fontId="10" fillId="0" borderId="22" xfId="3" applyFont="1" applyBorder="1" applyAlignment="1"/>
    <xf numFmtId="0" fontId="10" fillId="0" borderId="19" xfId="3" applyFont="1" applyBorder="1" applyAlignment="1"/>
    <xf numFmtId="0" fontId="10" fillId="0" borderId="20" xfId="3" applyFont="1" applyBorder="1" applyAlignment="1"/>
    <xf numFmtId="0" fontId="10" fillId="0" borderId="21" xfId="3" applyFont="1" applyBorder="1" applyAlignment="1"/>
    <xf numFmtId="0" fontId="10" fillId="0" borderId="23" xfId="3" applyFont="1" applyBorder="1" applyAlignment="1"/>
    <xf numFmtId="0" fontId="10" fillId="0" borderId="24" xfId="3" applyFont="1" applyBorder="1" applyAlignment="1"/>
    <xf numFmtId="0" fontId="10" fillId="0" borderId="25" xfId="3" applyFont="1" applyBorder="1" applyAlignment="1"/>
    <xf numFmtId="0" fontId="10" fillId="0" borderId="26" xfId="3" applyFont="1" applyBorder="1" applyAlignment="1"/>
    <xf numFmtId="0" fontId="10" fillId="0" borderId="19" xfId="3" applyFont="1" applyBorder="1" applyAlignment="1">
      <alignment vertical="top" wrapText="1"/>
    </xf>
    <xf numFmtId="0" fontId="10" fillId="0" borderId="20" xfId="3" applyFont="1" applyBorder="1" applyAlignment="1">
      <alignment vertical="top" wrapText="1"/>
    </xf>
    <xf numFmtId="0" fontId="10" fillId="0" borderId="19" xfId="3" applyFont="1" applyBorder="1" applyAlignment="1">
      <alignment horizontal="left" vertical="top" wrapText="1"/>
    </xf>
    <xf numFmtId="0" fontId="10" fillId="0" borderId="20" xfId="3" applyFont="1" applyBorder="1" applyAlignment="1">
      <alignment horizontal="left" vertical="top" wrapText="1"/>
    </xf>
    <xf numFmtId="0" fontId="16" fillId="0" borderId="24" xfId="3" applyFont="1" applyBorder="1" applyAlignment="1">
      <alignment horizontal="right"/>
    </xf>
    <xf numFmtId="0" fontId="16" fillId="0" borderId="22" xfId="3" applyFont="1" applyBorder="1" applyAlignment="1">
      <alignment horizontal="right"/>
    </xf>
    <xf numFmtId="0" fontId="10" fillId="0" borderId="19" xfId="3" applyFont="1" applyBorder="1" applyAlignment="1">
      <alignment wrapText="1"/>
    </xf>
    <xf numFmtId="0" fontId="10" fillId="0" borderId="20" xfId="3" applyFont="1" applyBorder="1" applyAlignment="1">
      <alignment wrapText="1"/>
    </xf>
    <xf numFmtId="0" fontId="10" fillId="0" borderId="22" xfId="3" applyFont="1" applyBorder="1" applyAlignment="1">
      <alignment vertical="top" wrapText="1"/>
    </xf>
    <xf numFmtId="0" fontId="10" fillId="0" borderId="23" xfId="3" applyFont="1" applyBorder="1" applyAlignment="1">
      <alignment vertical="top" wrapText="1"/>
    </xf>
    <xf numFmtId="0" fontId="10" fillId="0" borderId="22" xfId="3" applyFont="1" applyBorder="1" applyAlignment="1">
      <alignment horizontal="left"/>
    </xf>
    <xf numFmtId="0" fontId="10" fillId="0" borderId="0" xfId="3" applyFont="1" applyBorder="1" applyAlignment="1">
      <alignment horizontal="left"/>
    </xf>
    <xf numFmtId="0" fontId="10" fillId="0" borderId="23" xfId="3" applyFont="1" applyBorder="1" applyAlignment="1">
      <alignment horizontal="left"/>
    </xf>
    <xf numFmtId="0" fontId="10" fillId="0" borderId="23" xfId="3" applyFont="1" applyFill="1" applyBorder="1" applyAlignment="1"/>
    <xf numFmtId="0" fontId="10" fillId="0" borderId="26" xfId="3" applyFont="1" applyFill="1" applyBorder="1" applyAlignment="1"/>
    <xf numFmtId="0" fontId="10" fillId="0" borderId="17" xfId="3" applyFont="1" applyBorder="1" applyAlignment="1">
      <alignment vertical="top"/>
    </xf>
    <xf numFmtId="0" fontId="10" fillId="0" borderId="18" xfId="3" applyFont="1" applyFill="1" applyBorder="1" applyAlignment="1"/>
    <xf numFmtId="0" fontId="10" fillId="0" borderId="11" xfId="3" applyFont="1" applyBorder="1" applyAlignment="1">
      <alignment horizontal="left" vertical="top"/>
    </xf>
    <xf numFmtId="0" fontId="10" fillId="0" borderId="12" xfId="3" applyFont="1" applyBorder="1" applyAlignment="1">
      <alignment horizontal="left" vertical="top"/>
    </xf>
    <xf numFmtId="0" fontId="10" fillId="0" borderId="13" xfId="3" applyFont="1" applyBorder="1" applyAlignment="1">
      <alignment horizontal="left" vertical="top"/>
    </xf>
    <xf numFmtId="49" fontId="20" fillId="0" borderId="0" xfId="1" applyNumberFormat="1" applyFont="1" applyFill="1" applyBorder="1" applyAlignment="1" applyProtection="1">
      <alignment horizontal="left" vertical="center" wrapText="1"/>
    </xf>
    <xf numFmtId="0" fontId="10" fillId="0" borderId="14" xfId="3" applyFont="1" applyBorder="1" applyAlignment="1">
      <alignment horizontal="left" vertical="top"/>
    </xf>
    <xf numFmtId="0" fontId="10" fillId="0" borderId="15" xfId="3" applyFont="1" applyBorder="1" applyAlignment="1">
      <alignment horizontal="left" vertical="top"/>
    </xf>
    <xf numFmtId="0" fontId="10" fillId="0" borderId="16" xfId="3" applyFont="1" applyBorder="1" applyAlignment="1">
      <alignment horizontal="left" vertical="top"/>
    </xf>
    <xf numFmtId="0" fontId="10" fillId="0" borderId="17" xfId="3" applyFont="1" applyBorder="1" applyAlignment="1">
      <alignment horizontal="left" vertical="top"/>
    </xf>
    <xf numFmtId="0" fontId="10" fillId="0" borderId="18" xfId="3" applyFont="1" applyBorder="1" applyAlignment="1">
      <alignment horizontal="left" vertical="top"/>
    </xf>
    <xf numFmtId="49" fontId="20" fillId="0" borderId="22" xfId="1" applyNumberFormat="1" applyFont="1" applyFill="1" applyBorder="1" applyAlignment="1" applyProtection="1">
      <alignment horizontal="left" vertical="center" wrapText="1"/>
    </xf>
    <xf numFmtId="0" fontId="11" fillId="0" borderId="22" xfId="3" applyFont="1" applyBorder="1" applyAlignment="1"/>
    <xf numFmtId="0" fontId="11" fillId="0" borderId="0" xfId="3" applyFont="1" applyBorder="1" applyAlignment="1"/>
    <xf numFmtId="0" fontId="10" fillId="0" borderId="18" xfId="3" applyFont="1" applyBorder="1" applyAlignment="1">
      <alignment vertical="top"/>
    </xf>
    <xf numFmtId="0" fontId="1" fillId="0" borderId="11" xfId="3" applyFont="1" applyBorder="1" applyAlignment="1">
      <alignment wrapText="1"/>
    </xf>
    <xf numFmtId="0" fontId="1" fillId="0" borderId="12" xfId="3" applyFont="1" applyBorder="1" applyAlignment="1">
      <alignment wrapText="1"/>
    </xf>
    <xf numFmtId="0" fontId="1" fillId="7" borderId="0" xfId="3" applyFont="1" applyFill="1" applyBorder="1" applyAlignment="1"/>
    <xf numFmtId="0" fontId="1" fillId="0" borderId="0" xfId="3" applyFont="1" applyFill="1" applyBorder="1" applyAlignment="1"/>
    <xf numFmtId="0" fontId="3" fillId="0" borderId="0" xfId="3" applyFont="1" applyFill="1" applyBorder="1" applyAlignment="1">
      <alignment horizontal="center"/>
    </xf>
    <xf numFmtId="0" fontId="3" fillId="0" borderId="0" xfId="3" applyFont="1" applyFill="1" applyBorder="1" applyAlignment="1"/>
    <xf numFmtId="0" fontId="1" fillId="7" borderId="0" xfId="3" applyFont="1" applyFill="1" applyAlignment="1"/>
    <xf numFmtId="0" fontId="3" fillId="7" borderId="0" xfId="3" applyFont="1" applyFill="1" applyBorder="1" applyAlignment="1">
      <alignment horizontal="center"/>
    </xf>
    <xf numFmtId="0" fontId="3" fillId="7" borderId="0" xfId="3" applyFont="1" applyFill="1" applyBorder="1" applyAlignment="1"/>
    <xf numFmtId="0" fontId="5" fillId="0" borderId="0" xfId="30"/>
    <xf numFmtId="0" fontId="5" fillId="0" borderId="0" xfId="30" applyAlignment="1">
      <alignment horizontal="center"/>
    </xf>
    <xf numFmtId="0" fontId="5" fillId="2" borderId="0" xfId="30" applyFill="1"/>
    <xf numFmtId="49" fontId="22" fillId="0" borderId="0" xfId="30" applyNumberFormat="1" applyFont="1" applyAlignment="1">
      <alignment horizontal="center"/>
    </xf>
    <xf numFmtId="1" fontId="22" fillId="0" borderId="0" xfId="30" applyNumberFormat="1" applyFont="1" applyAlignment="1">
      <alignment horizontal="center"/>
    </xf>
    <xf numFmtId="0" fontId="23" fillId="0" borderId="0" xfId="3" applyNumberFormat="1" applyFont="1" applyFill="1" applyBorder="1" applyAlignment="1">
      <alignment vertical="center"/>
    </xf>
    <xf numFmtId="0" fontId="23" fillId="0" borderId="0" xfId="3" applyNumberFormat="1" applyFont="1" applyFill="1" applyBorder="1"/>
    <xf numFmtId="0" fontId="23" fillId="0" borderId="0" xfId="3" applyFont="1" applyFill="1" applyBorder="1" applyAlignment="1">
      <alignment vertical="center"/>
    </xf>
    <xf numFmtId="0" fontId="22" fillId="0" borderId="0" xfId="30" applyFont="1" applyFill="1"/>
    <xf numFmtId="0" fontId="23" fillId="0" borderId="0" xfId="3" applyNumberFormat="1" applyFont="1" applyFill="1" applyBorder="1" applyAlignment="1">
      <alignment horizontal="left"/>
    </xf>
    <xf numFmtId="49" fontId="5" fillId="2" borderId="0" xfId="30" applyNumberFormat="1" applyFill="1" applyAlignment="1">
      <alignment horizontal="center"/>
    </xf>
    <xf numFmtId="170" fontId="22" fillId="0" borderId="62" xfId="30" applyNumberFormat="1" applyFont="1" applyBorder="1" applyAlignment="1">
      <alignment horizontal="center"/>
    </xf>
    <xf numFmtId="49" fontId="22" fillId="0" borderId="63" xfId="30" applyNumberFormat="1" applyFont="1" applyBorder="1" applyAlignment="1">
      <alignment horizontal="center"/>
    </xf>
    <xf numFmtId="170" fontId="22" fillId="0" borderId="64" xfId="30" applyNumberFormat="1" applyFont="1" applyBorder="1" applyAlignment="1">
      <alignment horizontal="center"/>
    </xf>
    <xf numFmtId="0" fontId="5" fillId="0" borderId="0" xfId="30" applyFill="1"/>
    <xf numFmtId="0" fontId="1" fillId="0" borderId="0" xfId="3" applyFont="1" applyFill="1" applyBorder="1" applyAlignment="1">
      <alignment horizontal="center"/>
    </xf>
    <xf numFmtId="0" fontId="22" fillId="0" borderId="0" xfId="30" applyFont="1" applyFill="1" applyBorder="1" applyAlignment="1">
      <alignment horizontal="center"/>
    </xf>
    <xf numFmtId="164" fontId="22" fillId="0" borderId="0" xfId="30" applyNumberFormat="1" applyFont="1" applyFill="1" applyBorder="1" applyAlignment="1">
      <alignment horizontal="center"/>
    </xf>
    <xf numFmtId="0" fontId="24" fillId="0" borderId="0" xfId="3" applyNumberFormat="1" applyFont="1" applyFill="1" applyBorder="1" applyAlignment="1">
      <alignment horizontal="center"/>
    </xf>
    <xf numFmtId="1" fontId="23" fillId="0" borderId="0" xfId="3" applyNumberFormat="1" applyFont="1" applyFill="1" applyBorder="1" applyAlignment="1">
      <alignment horizontal="center"/>
    </xf>
    <xf numFmtId="0" fontId="10" fillId="0" borderId="35" xfId="3" applyFont="1" applyBorder="1" applyAlignment="1">
      <alignment horizontal="center" vertical="justify"/>
    </xf>
    <xf numFmtId="0" fontId="10" fillId="0" borderId="35" xfId="3" applyFont="1" applyFill="1" applyBorder="1" applyAlignment="1" applyProtection="1">
      <alignment horizontal="left" vertical="justify"/>
      <protection locked="0"/>
    </xf>
    <xf numFmtId="0" fontId="10" fillId="0" borderId="35" xfId="3" applyFont="1" applyBorder="1" applyAlignment="1" applyProtection="1">
      <alignment horizontal="center" vertical="justify"/>
      <protection locked="0"/>
    </xf>
    <xf numFmtId="0" fontId="5" fillId="0" borderId="0" xfId="17"/>
    <xf numFmtId="0" fontId="25" fillId="9" borderId="78" xfId="14" applyFont="1" applyFill="1" applyBorder="1" applyAlignment="1">
      <alignment horizontal="center" vertical="justify"/>
    </xf>
    <xf numFmtId="0" fontId="25" fillId="9" borderId="79" xfId="14" applyFont="1" applyFill="1" applyBorder="1" applyAlignment="1">
      <alignment horizontal="center" vertical="justify"/>
    </xf>
    <xf numFmtId="0" fontId="1" fillId="0" borderId="0" xfId="3"/>
    <xf numFmtId="0" fontId="5" fillId="0" borderId="0" xfId="17" applyFill="1"/>
    <xf numFmtId="0" fontId="25" fillId="9" borderId="79" xfId="14" applyFont="1" applyFill="1" applyBorder="1" applyAlignment="1">
      <alignment horizontal="center" vertical="justify" wrapText="1"/>
    </xf>
    <xf numFmtId="0" fontId="27" fillId="0" borderId="23" xfId="17" applyFont="1" applyFill="1" applyBorder="1" applyAlignment="1">
      <alignment horizontal="center" vertical="justify"/>
    </xf>
    <xf numFmtId="0" fontId="27" fillId="0" borderId="23" xfId="17" applyFont="1" applyFill="1" applyBorder="1" applyAlignment="1">
      <alignment horizontal="center" vertical="justify" wrapText="1"/>
    </xf>
    <xf numFmtId="0" fontId="28" fillId="9" borderId="79" xfId="16" applyFont="1" applyFill="1" applyBorder="1" applyAlignment="1">
      <alignment horizontal="left" vertical="center"/>
    </xf>
    <xf numFmtId="0" fontId="29" fillId="0" borderId="0" xfId="17" applyFont="1" applyAlignment="1">
      <alignment vertical="center"/>
    </xf>
    <xf numFmtId="0" fontId="5" fillId="0" borderId="0" xfId="11"/>
    <xf numFmtId="0" fontId="10" fillId="0" borderId="35" xfId="3" applyFont="1" applyFill="1" applyBorder="1" applyAlignment="1">
      <alignment horizontal="left" vertical="justify"/>
    </xf>
    <xf numFmtId="0" fontId="19" fillId="0" borderId="35" xfId="31" applyNumberFormat="1" applyFont="1" applyBorder="1" applyAlignment="1">
      <alignment vertical="top" wrapText="1"/>
    </xf>
    <xf numFmtId="0" fontId="19" fillId="0" borderId="35" xfId="31" applyNumberFormat="1" applyFont="1" applyFill="1" applyBorder="1" applyAlignment="1">
      <alignment vertical="top" wrapText="1"/>
    </xf>
    <xf numFmtId="0" fontId="10" fillId="0" borderId="35" xfId="3" applyFont="1" applyFill="1" applyBorder="1" applyAlignment="1">
      <alignment horizontal="center" vertical="justify"/>
    </xf>
    <xf numFmtId="0" fontId="10" fillId="0" borderId="35" xfId="3" applyNumberFormat="1" applyFont="1" applyBorder="1" applyAlignment="1">
      <alignment horizontal="left" wrapText="1"/>
    </xf>
    <xf numFmtId="0" fontId="10" fillId="0" borderId="35" xfId="3" applyNumberFormat="1" applyFont="1" applyBorder="1" applyAlignment="1">
      <alignment horizontal="left" vertical="center" wrapText="1"/>
    </xf>
    <xf numFmtId="0" fontId="19" fillId="0" borderId="78" xfId="31" applyNumberFormat="1" applyFont="1" applyBorder="1" applyAlignment="1">
      <alignment vertical="top" wrapText="1"/>
    </xf>
    <xf numFmtId="0" fontId="10" fillId="0" borderId="78" xfId="31" applyNumberFormat="1" applyFont="1" applyBorder="1" applyAlignment="1">
      <alignment vertical="top" wrapText="1"/>
    </xf>
    <xf numFmtId="0" fontId="10" fillId="0" borderId="78" xfId="3" applyFont="1" applyFill="1" applyBorder="1" applyAlignment="1">
      <alignment horizontal="left" vertical="justify"/>
    </xf>
    <xf numFmtId="0" fontId="10" fillId="0" borderId="78" xfId="3" applyFont="1" applyBorder="1" applyAlignment="1">
      <alignment horizontal="center" vertical="justify"/>
    </xf>
    <xf numFmtId="0" fontId="10" fillId="0" borderId="78" xfId="3" applyFont="1" applyFill="1" applyBorder="1" applyAlignment="1">
      <alignment horizontal="left"/>
    </xf>
    <xf numFmtId="0" fontId="30" fillId="0" borderId="78" xfId="3" applyFont="1" applyFill="1" applyBorder="1" applyAlignment="1">
      <alignment horizontal="center" wrapText="1"/>
    </xf>
    <xf numFmtId="0" fontId="30" fillId="0" borderId="78" xfId="3" applyFont="1" applyFill="1" applyBorder="1" applyAlignment="1">
      <alignment horizontal="center"/>
    </xf>
    <xf numFmtId="0" fontId="10" fillId="0" borderId="35" xfId="11" applyNumberFormat="1" applyFont="1" applyBorder="1" applyAlignment="1">
      <alignment vertical="justify" wrapText="1"/>
    </xf>
    <xf numFmtId="0" fontId="10" fillId="0" borderId="35" xfId="11" applyNumberFormat="1" applyFont="1" applyBorder="1" applyAlignment="1">
      <alignment vertical="center" wrapText="1"/>
    </xf>
    <xf numFmtId="0" fontId="10" fillId="0" borderId="78" xfId="11" applyNumberFormat="1" applyFont="1" applyBorder="1" applyAlignment="1">
      <alignment vertical="center" wrapText="1"/>
    </xf>
    <xf numFmtId="0" fontId="19" fillId="0" borderId="35" xfId="11" applyNumberFormat="1" applyFont="1" applyBorder="1" applyAlignment="1">
      <alignment vertical="center" wrapText="1"/>
    </xf>
    <xf numFmtId="0" fontId="2" fillId="0" borderId="0" xfId="3" applyFont="1"/>
    <xf numFmtId="0" fontId="3" fillId="0" borderId="0" xfId="3" applyFont="1" applyAlignment="1">
      <alignment horizontal="center"/>
    </xf>
    <xf numFmtId="0" fontId="10" fillId="0" borderId="0" xfId="3" applyFont="1" applyBorder="1" applyAlignment="1" applyProtection="1">
      <alignment horizontal="center" vertical="justify"/>
      <protection locked="0"/>
    </xf>
    <xf numFmtId="0" fontId="10" fillId="0" borderId="78" xfId="3" applyFont="1" applyFill="1" applyBorder="1" applyAlignment="1">
      <alignment horizontal="center" vertical="justify"/>
    </xf>
    <xf numFmtId="0" fontId="10" fillId="0" borderId="0" xfId="3" applyFont="1" applyBorder="1" applyAlignment="1">
      <alignment horizontal="center"/>
    </xf>
    <xf numFmtId="0" fontId="2" fillId="0" borderId="0" xfId="3" applyFont="1" applyBorder="1" applyAlignment="1"/>
    <xf numFmtId="0" fontId="2" fillId="0" borderId="0" xfId="3" applyFont="1" applyBorder="1" applyAlignment="1">
      <alignment horizontal="center"/>
    </xf>
    <xf numFmtId="0" fontId="32" fillId="0" borderId="0" xfId="3" applyFont="1" applyFill="1" applyBorder="1" applyAlignment="1">
      <alignment horizontal="center"/>
    </xf>
    <xf numFmtId="0" fontId="2" fillId="0" borderId="0" xfId="3" applyFont="1" applyBorder="1" applyAlignment="1">
      <alignment vertical="center"/>
    </xf>
    <xf numFmtId="0" fontId="2" fillId="0" borderId="0" xfId="3" applyFont="1" applyAlignment="1">
      <alignment vertical="center"/>
    </xf>
    <xf numFmtId="0" fontId="33" fillId="0" borderId="0" xfId="3" applyFont="1" applyBorder="1" applyAlignment="1">
      <alignment vertical="center"/>
    </xf>
    <xf numFmtId="0" fontId="33" fillId="0" borderId="0" xfId="3" applyFont="1" applyAlignment="1">
      <alignment vertical="center"/>
    </xf>
    <xf numFmtId="0" fontId="33" fillId="0" borderId="92" xfId="3" applyFont="1" applyBorder="1" applyAlignment="1">
      <alignment vertical="center"/>
    </xf>
    <xf numFmtId="0" fontId="32" fillId="0" borderId="92" xfId="3" applyFont="1" applyFill="1" applyBorder="1" applyAlignment="1">
      <alignment vertical="center"/>
    </xf>
    <xf numFmtId="0" fontId="32" fillId="0" borderId="0" xfId="3" applyFont="1" applyFill="1" applyBorder="1" applyAlignment="1">
      <alignment horizontal="center" vertical="center"/>
    </xf>
    <xf numFmtId="0" fontId="3" fillId="0" borderId="0" xfId="3" applyFont="1" applyAlignment="1">
      <alignment vertical="center" wrapText="1"/>
    </xf>
    <xf numFmtId="0" fontId="2" fillId="0" borderId="0" xfId="3" applyNumberFormat="1" applyFont="1" applyAlignment="1">
      <alignment vertical="center"/>
    </xf>
    <xf numFmtId="0" fontId="3" fillId="0" borderId="0" xfId="3" applyNumberFormat="1" applyFont="1" applyAlignment="1">
      <alignment vertical="center"/>
    </xf>
    <xf numFmtId="0" fontId="3" fillId="0" borderId="0" xfId="3" applyFont="1" applyAlignment="1">
      <alignment vertical="center"/>
    </xf>
    <xf numFmtId="0" fontId="33" fillId="0" borderId="0" xfId="3" applyFont="1" applyBorder="1" applyAlignment="1">
      <alignment horizontal="center" vertical="center"/>
    </xf>
    <xf numFmtId="0" fontId="2" fillId="0" borderId="0" xfId="3" applyFont="1" applyBorder="1" applyAlignment="1">
      <alignment horizontal="center" vertical="center"/>
    </xf>
    <xf numFmtId="0" fontId="34" fillId="0" borderId="0" xfId="3" applyFont="1" applyFill="1" applyBorder="1" applyAlignment="1">
      <alignment vertical="center"/>
    </xf>
    <xf numFmtId="0" fontId="3" fillId="0" borderId="0" xfId="3" applyFont="1" applyBorder="1" applyAlignment="1">
      <alignment vertical="center"/>
    </xf>
    <xf numFmtId="0" fontId="32" fillId="0" borderId="92" xfId="3" applyFont="1" applyFill="1" applyBorder="1" applyAlignment="1">
      <alignment horizontal="left" vertical="center"/>
    </xf>
    <xf numFmtId="0" fontId="35" fillId="0" borderId="0" xfId="3" applyFont="1" applyBorder="1" applyAlignment="1">
      <alignment vertical="center"/>
    </xf>
    <xf numFmtId="0" fontId="35" fillId="0" borderId="0" xfId="3" applyFont="1" applyBorder="1" applyAlignment="1">
      <alignment horizontal="center" vertical="center"/>
    </xf>
    <xf numFmtId="0" fontId="3" fillId="0" borderId="0" xfId="3" applyFont="1" applyBorder="1" applyAlignment="1">
      <alignment vertical="center" wrapText="1"/>
    </xf>
    <xf numFmtId="0" fontId="36" fillId="0" borderId="0" xfId="3" applyFont="1" applyFill="1" applyBorder="1" applyAlignment="1">
      <alignment vertical="center"/>
    </xf>
    <xf numFmtId="0" fontId="37" fillId="0" borderId="0" xfId="3" applyFont="1" applyAlignment="1">
      <alignment horizontal="center" vertical="center"/>
    </xf>
    <xf numFmtId="0" fontId="38" fillId="0" borderId="0" xfId="3" applyFont="1" applyAlignment="1">
      <alignment vertical="center"/>
    </xf>
    <xf numFmtId="0" fontId="36" fillId="0" borderId="0" xfId="3" applyFont="1" applyFill="1" applyBorder="1" applyAlignment="1">
      <alignment horizontal="center" vertical="center"/>
    </xf>
    <xf numFmtId="0" fontId="2" fillId="0" borderId="0" xfId="3" applyFont="1" applyFill="1" applyBorder="1" applyAlignment="1">
      <alignment vertical="center"/>
    </xf>
    <xf numFmtId="0" fontId="3" fillId="0" borderId="0" xfId="3" applyFont="1" applyFill="1" applyBorder="1" applyAlignment="1">
      <alignment vertical="center"/>
    </xf>
    <xf numFmtId="0" fontId="39" fillId="0" borderId="0" xfId="3" applyFont="1" applyBorder="1" applyAlignment="1">
      <alignment horizontal="left" vertical="center"/>
    </xf>
    <xf numFmtId="0" fontId="40" fillId="0" borderId="0" xfId="3" applyFont="1" applyBorder="1" applyAlignment="1">
      <alignment horizontal="left" vertical="center"/>
    </xf>
    <xf numFmtId="0" fontId="2" fillId="0" borderId="0" xfId="3" applyFont="1" applyBorder="1" applyAlignment="1">
      <alignment vertical="center" wrapText="1"/>
    </xf>
    <xf numFmtId="0" fontId="35" fillId="0" borderId="0" xfId="3" applyFont="1" applyBorder="1" applyAlignment="1">
      <alignment vertical="center" wrapText="1"/>
    </xf>
    <xf numFmtId="0" fontId="41" fillId="0" borderId="0" xfId="3" applyFont="1" applyFill="1" applyBorder="1" applyAlignment="1">
      <alignment horizontal="center" vertical="center"/>
    </xf>
    <xf numFmtId="0" fontId="41" fillId="0" borderId="0" xfId="3" applyFont="1" applyFill="1" applyBorder="1" applyAlignment="1">
      <alignment vertical="center"/>
    </xf>
    <xf numFmtId="0" fontId="42" fillId="0" borderId="0" xfId="3" applyFont="1" applyFill="1" applyBorder="1" applyAlignment="1">
      <alignment vertical="center"/>
    </xf>
    <xf numFmtId="0" fontId="36" fillId="0" borderId="0" xfId="3" applyFont="1" applyBorder="1" applyAlignment="1">
      <alignment horizontal="left" vertical="center"/>
    </xf>
    <xf numFmtId="0" fontId="39" fillId="0" borderId="0" xfId="3" applyFont="1" applyBorder="1" applyAlignment="1">
      <alignment vertical="center"/>
    </xf>
    <xf numFmtId="0" fontId="42" fillId="0" borderId="0" xfId="3" applyFont="1" applyBorder="1" applyAlignment="1">
      <alignment horizontal="left" vertical="center"/>
    </xf>
    <xf numFmtId="0" fontId="3" fillId="0" borderId="0" xfId="3" applyFont="1" applyBorder="1" applyAlignment="1">
      <alignment horizontal="left" vertical="center"/>
    </xf>
    <xf numFmtId="0" fontId="44" fillId="0" borderId="0" xfId="3" applyFont="1" applyBorder="1" applyAlignment="1">
      <alignment vertical="center"/>
    </xf>
    <xf numFmtId="0" fontId="44" fillId="0" borderId="0" xfId="3" applyFont="1" applyBorder="1" applyAlignment="1">
      <alignment horizontal="center" vertical="center"/>
    </xf>
    <xf numFmtId="0" fontId="2" fillId="0" borderId="0" xfId="3" applyFont="1" applyFill="1" applyBorder="1" applyAlignment="1">
      <alignment horizontal="center" vertical="center"/>
    </xf>
    <xf numFmtId="0" fontId="1" fillId="0" borderId="0" xfId="3" applyAlignment="1">
      <alignment wrapText="1"/>
    </xf>
    <xf numFmtId="0" fontId="5" fillId="0" borderId="0" xfId="21"/>
    <xf numFmtId="0" fontId="10" fillId="0" borderId="0" xfId="3" applyFont="1" applyFill="1" applyBorder="1" applyAlignment="1"/>
    <xf numFmtId="0" fontId="45" fillId="0" borderId="0" xfId="3" applyFont="1" applyFill="1" applyBorder="1" applyAlignment="1">
      <alignment horizontal="left"/>
    </xf>
    <xf numFmtId="0" fontId="46" fillId="0" borderId="0" xfId="3" applyFont="1" applyFill="1" applyBorder="1" applyAlignment="1">
      <alignment horizontal="center"/>
    </xf>
    <xf numFmtId="0" fontId="3" fillId="0" borderId="0" xfId="3" applyFont="1" applyBorder="1" applyAlignment="1">
      <alignment vertical="top"/>
    </xf>
    <xf numFmtId="0" fontId="3" fillId="0" borderId="0" xfId="3" applyFont="1" applyAlignment="1">
      <alignment wrapText="1"/>
    </xf>
    <xf numFmtId="0" fontId="47" fillId="0" borderId="0" xfId="1" applyFont="1"/>
    <xf numFmtId="0" fontId="47" fillId="0" borderId="23" xfId="1" applyFont="1" applyBorder="1"/>
    <xf numFmtId="0" fontId="48" fillId="0" borderId="0" xfId="1" applyFont="1" applyAlignment="1"/>
    <xf numFmtId="0" fontId="49" fillId="0" borderId="0" xfId="1" applyFont="1" applyBorder="1" applyAlignment="1">
      <alignment horizontal="center"/>
    </xf>
    <xf numFmtId="0" fontId="49" fillId="0" borderId="22" xfId="1" applyFont="1" applyBorder="1" applyAlignment="1">
      <alignment horizontal="center"/>
    </xf>
    <xf numFmtId="0" fontId="49" fillId="0" borderId="0" xfId="1" applyFont="1" applyAlignment="1">
      <alignment horizontal="center"/>
    </xf>
    <xf numFmtId="0" fontId="50" fillId="0" borderId="22" xfId="1" applyFont="1" applyBorder="1"/>
    <xf numFmtId="0" fontId="50" fillId="0" borderId="0" xfId="1" applyFont="1"/>
    <xf numFmtId="0" fontId="50" fillId="0" borderId="22" xfId="1" applyFont="1" applyBorder="1" applyAlignment="1">
      <alignment horizontal="left" vertical="top" wrapText="1"/>
    </xf>
    <xf numFmtId="0" fontId="50" fillId="0" borderId="0" xfId="1" applyFont="1" applyAlignment="1">
      <alignment horizontal="left" vertical="top" wrapText="1"/>
    </xf>
    <xf numFmtId="0" fontId="47" fillId="0" borderId="0" xfId="1" applyFont="1" applyAlignment="1">
      <alignment horizontal="left" vertical="top" wrapText="1"/>
    </xf>
    <xf numFmtId="0" fontId="47" fillId="0" borderId="0" xfId="1" applyFont="1" applyAlignment="1">
      <alignment horizontal="center" vertical="top" wrapText="1"/>
    </xf>
    <xf numFmtId="0" fontId="47" fillId="0" borderId="23" xfId="1" applyFont="1" applyBorder="1" applyAlignment="1">
      <alignment horizontal="left"/>
    </xf>
    <xf numFmtId="0" fontId="51" fillId="0" borderId="22" xfId="1" applyFont="1" applyBorder="1" applyAlignment="1">
      <alignment horizontal="left" vertical="top" wrapText="1"/>
    </xf>
    <xf numFmtId="0" fontId="51" fillId="0" borderId="0" xfId="1" applyFont="1" applyAlignment="1">
      <alignment horizontal="left" vertical="top" wrapText="1"/>
    </xf>
    <xf numFmtId="0" fontId="47" fillId="0" borderId="0" xfId="1" applyFont="1" applyAlignment="1">
      <alignment horizontal="left"/>
    </xf>
    <xf numFmtId="0" fontId="47" fillId="0" borderId="22" xfId="1" applyFont="1" applyBorder="1"/>
    <xf numFmtId="0" fontId="47" fillId="0" borderId="21" xfId="1" applyFont="1" applyBorder="1"/>
    <xf numFmtId="0" fontId="47" fillId="0" borderId="19" xfId="1" applyFont="1" applyBorder="1"/>
    <xf numFmtId="0" fontId="47" fillId="0" borderId="20" xfId="1" applyFont="1" applyBorder="1"/>
    <xf numFmtId="0" fontId="2" fillId="0" borderId="0" xfId="1" applyFont="1" applyFill="1"/>
    <xf numFmtId="0" fontId="2" fillId="0" borderId="0" xfId="1" applyFont="1" applyFill="1" applyBorder="1"/>
    <xf numFmtId="0" fontId="3" fillId="0" borderId="0" xfId="1" applyFont="1" applyFill="1" applyBorder="1"/>
    <xf numFmtId="0" fontId="3" fillId="0" borderId="0" xfId="1" applyFont="1" applyFill="1" applyBorder="1" applyAlignment="1">
      <alignment horizontal="center"/>
    </xf>
    <xf numFmtId="0" fontId="10" fillId="0" borderId="0" xfId="1" applyFont="1" applyFill="1" applyBorder="1" applyAlignment="1">
      <alignment horizontal="center"/>
    </xf>
    <xf numFmtId="0" fontId="10" fillId="0" borderId="0" xfId="1" applyFont="1" applyBorder="1" applyAlignment="1">
      <alignment horizontal="center"/>
    </xf>
    <xf numFmtId="0" fontId="53" fillId="0" borderId="0" xfId="1" applyFont="1" applyFill="1" applyBorder="1" applyAlignment="1">
      <alignment horizontal="center" vertical="center"/>
    </xf>
    <xf numFmtId="0" fontId="54" fillId="0" borderId="0" xfId="1" applyFont="1" applyFill="1" applyBorder="1" applyAlignment="1">
      <alignment horizontal="center"/>
    </xf>
    <xf numFmtId="0" fontId="1" fillId="0" borderId="0" xfId="1" applyAlignment="1">
      <alignment vertical="center"/>
    </xf>
    <xf numFmtId="0" fontId="59" fillId="0" borderId="0" xfId="1" applyFont="1" applyBorder="1" applyAlignment="1">
      <alignment horizontal="center"/>
    </xf>
    <xf numFmtId="0" fontId="58" fillId="0" borderId="0" xfId="1" applyFont="1" applyAlignment="1">
      <alignment vertical="center"/>
    </xf>
    <xf numFmtId="172" fontId="10" fillId="0" borderId="0" xfId="1" applyNumberFormat="1" applyFont="1" applyBorder="1" applyAlignment="1">
      <alignment horizontal="left" vertical="center"/>
    </xf>
    <xf numFmtId="0" fontId="10" fillId="0" borderId="0" xfId="1" applyFont="1" applyAlignment="1">
      <alignment vertical="center"/>
    </xf>
    <xf numFmtId="0" fontId="61" fillId="0" borderId="0" xfId="1" applyFont="1" applyFill="1" applyBorder="1" applyAlignment="1">
      <alignment horizontal="center" vertical="center"/>
    </xf>
    <xf numFmtId="0" fontId="3" fillId="0" borderId="0" xfId="1" applyFont="1" applyFill="1"/>
    <xf numFmtId="0" fontId="3" fillId="0" borderId="0" xfId="1" applyFont="1" applyAlignment="1">
      <alignment horizontal="center"/>
    </xf>
    <xf numFmtId="0" fontId="10" fillId="0" borderId="94" xfId="3" applyFont="1" applyBorder="1" applyAlignment="1">
      <alignment vertical="top" wrapText="1"/>
    </xf>
    <xf numFmtId="0" fontId="10" fillId="0" borderId="22" xfId="3" applyFont="1" applyBorder="1" applyAlignment="1">
      <alignment horizontal="left" vertical="top" wrapText="1"/>
    </xf>
    <xf numFmtId="0" fontId="13" fillId="6" borderId="26" xfId="2" applyNumberFormat="1" applyFont="1" applyFill="1" applyBorder="1" applyAlignment="1"/>
    <xf numFmtId="0" fontId="10" fillId="6" borderId="25" xfId="3" applyFont="1" applyFill="1" applyBorder="1" applyAlignment="1">
      <alignment vertical="top"/>
    </xf>
    <xf numFmtId="0" fontId="10" fillId="6" borderId="25" xfId="3" applyFont="1" applyFill="1" applyBorder="1" applyAlignment="1"/>
    <xf numFmtId="0" fontId="10" fillId="6" borderId="24" xfId="3" applyFont="1" applyFill="1" applyBorder="1" applyAlignment="1"/>
    <xf numFmtId="0" fontId="13" fillId="6" borderId="23" xfId="2" applyNumberFormat="1" applyFont="1" applyFill="1" applyBorder="1" applyAlignment="1"/>
    <xf numFmtId="0" fontId="10" fillId="6" borderId="0" xfId="3" applyFont="1" applyFill="1" applyBorder="1" applyAlignment="1"/>
    <xf numFmtId="0" fontId="10" fillId="6" borderId="22" xfId="3" applyFont="1" applyFill="1" applyBorder="1" applyAlignment="1"/>
    <xf numFmtId="0" fontId="13" fillId="6" borderId="23" xfId="2" applyFont="1" applyFill="1" applyBorder="1" applyAlignment="1"/>
    <xf numFmtId="0" fontId="10" fillId="6" borderId="0" xfId="3" applyFont="1" applyFill="1" applyBorder="1" applyAlignment="1">
      <alignment horizontal="left" vertical="top"/>
    </xf>
    <xf numFmtId="0" fontId="9" fillId="6" borderId="95" xfId="29" applyFill="1" applyBorder="1" applyAlignment="1">
      <alignment vertical="top"/>
    </xf>
    <xf numFmtId="0" fontId="9" fillId="6" borderId="20" xfId="29" applyFill="1" applyBorder="1" applyAlignment="1">
      <alignment vertical="top"/>
    </xf>
    <xf numFmtId="0" fontId="10" fillId="6" borderId="20" xfId="3" applyFont="1" applyFill="1" applyBorder="1" applyAlignment="1"/>
    <xf numFmtId="0" fontId="10" fillId="6" borderId="19" xfId="3" applyFont="1" applyFill="1" applyBorder="1" applyAlignment="1"/>
    <xf numFmtId="0" fontId="10" fillId="0" borderId="0" xfId="3" applyFont="1" applyBorder="1" applyAlignment="1">
      <alignment horizontal="left" vertical="top" wrapText="1"/>
    </xf>
    <xf numFmtId="0" fontId="10" fillId="0" borderId="14" xfId="3" applyFont="1" applyBorder="1" applyAlignment="1">
      <alignment horizontal="left" vertical="top" wrapText="1"/>
    </xf>
    <xf numFmtId="0" fontId="10" fillId="0" borderId="15" xfId="3" applyFont="1" applyBorder="1" applyAlignment="1">
      <alignment horizontal="left" vertical="top"/>
    </xf>
    <xf numFmtId="0" fontId="14" fillId="5" borderId="15" xfId="2" applyFont="1" applyFill="1" applyBorder="1" applyAlignment="1">
      <alignment horizontal="left" vertical="top" wrapText="1"/>
    </xf>
    <xf numFmtId="0" fontId="14" fillId="5" borderId="0" xfId="2" applyFont="1" applyFill="1" applyBorder="1" applyAlignment="1">
      <alignment horizontal="left" vertical="top" wrapText="1"/>
    </xf>
    <xf numFmtId="0" fontId="14" fillId="5" borderId="14" xfId="2" applyFont="1" applyFill="1" applyBorder="1" applyAlignment="1">
      <alignment horizontal="left" vertical="top" wrapText="1"/>
    </xf>
    <xf numFmtId="49" fontId="10" fillId="0" borderId="0" xfId="1" applyNumberFormat="1" applyFont="1" applyFill="1" applyBorder="1" applyAlignment="1" applyProtection="1">
      <alignment horizontal="left" vertical="center" wrapText="1"/>
    </xf>
    <xf numFmtId="49" fontId="10" fillId="0" borderId="23" xfId="1" applyNumberFormat="1" applyFont="1" applyFill="1" applyBorder="1" applyAlignment="1" applyProtection="1">
      <alignment horizontal="left" vertical="center" wrapText="1"/>
    </xf>
    <xf numFmtId="0" fontId="66" fillId="20" borderId="33" xfId="3" applyFont="1" applyFill="1" applyBorder="1" applyAlignment="1">
      <alignment horizontal="left" vertical="center"/>
    </xf>
    <xf numFmtId="0" fontId="69" fillId="20" borderId="33" xfId="3" applyFont="1" applyFill="1" applyBorder="1" applyAlignment="1">
      <alignment vertical="center"/>
    </xf>
    <xf numFmtId="0" fontId="71" fillId="20" borderId="33" xfId="3" applyFont="1" applyFill="1" applyBorder="1" applyAlignment="1">
      <alignment horizontal="left"/>
    </xf>
    <xf numFmtId="0" fontId="73" fillId="20" borderId="33" xfId="3" applyFont="1" applyFill="1" applyBorder="1" applyAlignment="1"/>
    <xf numFmtId="0" fontId="73" fillId="20" borderId="32" xfId="3" applyFont="1" applyFill="1" applyBorder="1" applyAlignment="1"/>
    <xf numFmtId="0" fontId="67" fillId="20" borderId="0" xfId="3" applyFont="1" applyFill="1" applyBorder="1" applyAlignment="1">
      <alignment vertical="center"/>
    </xf>
    <xf numFmtId="0" fontId="67" fillId="20" borderId="0" xfId="3" applyFont="1" applyFill="1" applyBorder="1" applyAlignment="1"/>
    <xf numFmtId="0" fontId="74" fillId="20" borderId="0" xfId="3" applyFont="1" applyFill="1" applyBorder="1" applyAlignment="1">
      <alignment horizontal="left"/>
    </xf>
    <xf numFmtId="0" fontId="75" fillId="20" borderId="0" xfId="3" applyFont="1" applyFill="1" applyBorder="1" applyAlignment="1">
      <alignment horizontal="left"/>
    </xf>
    <xf numFmtId="0" fontId="73" fillId="20" borderId="0" xfId="3" applyFont="1" applyFill="1" applyBorder="1" applyAlignment="1"/>
    <xf numFmtId="0" fontId="73" fillId="20" borderId="30" xfId="3" applyFont="1" applyFill="1" applyBorder="1" applyAlignment="1"/>
    <xf numFmtId="0" fontId="76" fillId="20" borderId="29" xfId="3" applyFont="1" applyFill="1" applyBorder="1" applyAlignment="1"/>
    <xf numFmtId="0" fontId="76" fillId="20" borderId="28" xfId="3" applyFont="1" applyFill="1" applyBorder="1" applyAlignment="1"/>
    <xf numFmtId="0" fontId="76" fillId="20" borderId="28" xfId="3" applyFont="1" applyFill="1" applyBorder="1" applyAlignment="1">
      <alignment horizontal="center"/>
    </xf>
    <xf numFmtId="0" fontId="73" fillId="20" borderId="28" xfId="3" applyFont="1" applyFill="1" applyBorder="1" applyAlignment="1"/>
    <xf numFmtId="0" fontId="73" fillId="20" borderId="27" xfId="3" applyFont="1" applyFill="1" applyBorder="1" applyAlignment="1"/>
    <xf numFmtId="0" fontId="10" fillId="0" borderId="0" xfId="1" applyFont="1" applyBorder="1" applyAlignment="1">
      <alignment vertical="top" wrapText="1"/>
    </xf>
    <xf numFmtId="0" fontId="10" fillId="0" borderId="22" xfId="1" applyFont="1" applyBorder="1" applyAlignment="1">
      <alignment vertical="top" wrapText="1"/>
    </xf>
    <xf numFmtId="0" fontId="10" fillId="0" borderId="23" xfId="1" applyFont="1" applyBorder="1" applyAlignment="1">
      <alignment vertical="top" wrapText="1"/>
    </xf>
    <xf numFmtId="49" fontId="62" fillId="0" borderId="20" xfId="1" applyNumberFormat="1" applyFont="1" applyFill="1" applyBorder="1" applyAlignment="1" applyProtection="1">
      <alignment horizontal="left" vertical="center" wrapText="1"/>
    </xf>
    <xf numFmtId="49" fontId="62" fillId="0" borderId="19" xfId="1" applyNumberFormat="1" applyFont="1" applyFill="1" applyBorder="1" applyAlignment="1" applyProtection="1">
      <alignment horizontal="left" vertical="center" wrapText="1"/>
    </xf>
    <xf numFmtId="0" fontId="10" fillId="0" borderId="16" xfId="3" applyFont="1" applyBorder="1" applyAlignment="1">
      <alignment vertical="top"/>
    </xf>
    <xf numFmtId="0" fontId="10" fillId="0" borderId="14" xfId="3" applyFont="1" applyBorder="1" applyAlignment="1">
      <alignment vertical="top"/>
    </xf>
    <xf numFmtId="0" fontId="10" fillId="0" borderId="95" xfId="3" applyFont="1" applyBorder="1" applyAlignment="1">
      <alignment vertical="top"/>
    </xf>
    <xf numFmtId="0" fontId="10" fillId="0" borderId="20" xfId="3" applyFont="1" applyBorder="1" applyAlignment="1">
      <alignment vertical="top"/>
    </xf>
    <xf numFmtId="0" fontId="10" fillId="0" borderId="119" xfId="3" applyFont="1" applyBorder="1" applyAlignment="1">
      <alignment vertical="top"/>
    </xf>
    <xf numFmtId="0" fontId="10" fillId="0" borderId="11" xfId="3" applyFont="1" applyBorder="1" applyAlignment="1">
      <alignment vertical="top"/>
    </xf>
    <xf numFmtId="0" fontId="10" fillId="0" borderId="14" xfId="3" applyFont="1" applyBorder="1" applyAlignment="1">
      <alignment vertical="top" wrapText="1"/>
    </xf>
    <xf numFmtId="0" fontId="1" fillId="0" borderId="17" xfId="3" applyFont="1" applyBorder="1" applyAlignment="1">
      <alignment vertical="top" wrapText="1"/>
    </xf>
    <xf numFmtId="0" fontId="1" fillId="0" borderId="16" xfId="3" applyFont="1" applyBorder="1" applyAlignment="1">
      <alignment vertical="top" wrapText="1"/>
    </xf>
    <xf numFmtId="0" fontId="1" fillId="0" borderId="15" xfId="3" applyFont="1" applyBorder="1" applyAlignment="1">
      <alignment vertical="top" wrapText="1"/>
    </xf>
    <xf numFmtId="0" fontId="1" fillId="0" borderId="0" xfId="3" applyFont="1" applyBorder="1" applyAlignment="1">
      <alignment vertical="top" wrapText="1"/>
    </xf>
    <xf numFmtId="0" fontId="1" fillId="0" borderId="14" xfId="3" applyFont="1" applyBorder="1" applyAlignment="1">
      <alignment vertical="top" wrapText="1"/>
    </xf>
    <xf numFmtId="0" fontId="1" fillId="0" borderId="13" xfId="3" applyFont="1" applyBorder="1" applyAlignment="1">
      <alignment vertical="top" wrapText="1"/>
    </xf>
    <xf numFmtId="0" fontId="1" fillId="0" borderId="12" xfId="3" applyFont="1" applyBorder="1" applyAlignment="1">
      <alignment vertical="top" wrapText="1"/>
    </xf>
    <xf numFmtId="0" fontId="1" fillId="0" borderId="11" xfId="3" applyFont="1" applyBorder="1" applyAlignment="1">
      <alignment vertical="top" wrapText="1"/>
    </xf>
    <xf numFmtId="0" fontId="9" fillId="0" borderId="0" xfId="29" applyBorder="1" applyAlignment="1">
      <alignment vertical="top"/>
    </xf>
    <xf numFmtId="0" fontId="0" fillId="0" borderId="26" xfId="0" applyBorder="1"/>
    <xf numFmtId="0" fontId="0" fillId="0" borderId="25" xfId="0" applyBorder="1"/>
    <xf numFmtId="0" fontId="0" fillId="0" borderId="24" xfId="0" applyBorder="1"/>
    <xf numFmtId="0" fontId="0" fillId="0" borderId="23" xfId="0" applyBorder="1"/>
    <xf numFmtId="0" fontId="0" fillId="0" borderId="0" xfId="0" applyBorder="1"/>
    <xf numFmtId="0" fontId="0" fillId="0" borderId="22" xfId="0" applyBorder="1"/>
    <xf numFmtId="0" fontId="0" fillId="0" borderId="21" xfId="0" applyBorder="1"/>
    <xf numFmtId="0" fontId="0" fillId="0" borderId="20" xfId="0" applyBorder="1"/>
    <xf numFmtId="0" fontId="77" fillId="2" borderId="0" xfId="0" applyFont="1" applyFill="1"/>
    <xf numFmtId="49" fontId="62" fillId="0" borderId="12" xfId="1" applyNumberFormat="1" applyFont="1" applyFill="1" applyBorder="1" applyAlignment="1" applyProtection="1">
      <alignment horizontal="left" vertical="center" wrapText="1"/>
    </xf>
    <xf numFmtId="49" fontId="62" fillId="0" borderId="11" xfId="1" applyNumberFormat="1" applyFont="1" applyFill="1" applyBorder="1" applyAlignment="1" applyProtection="1">
      <alignment horizontal="left" vertical="center" wrapText="1"/>
    </xf>
    <xf numFmtId="0" fontId="1" fillId="0" borderId="23" xfId="1" applyFont="1" applyBorder="1" applyAlignment="1">
      <alignment vertical="top" wrapText="1"/>
    </xf>
    <xf numFmtId="0" fontId="1" fillId="0" borderId="0" xfId="1" applyFont="1" applyBorder="1" applyAlignment="1">
      <alignment vertical="top" wrapText="1"/>
    </xf>
    <xf numFmtId="0" fontId="1" fillId="0" borderId="22" xfId="1" applyFont="1" applyBorder="1" applyAlignment="1">
      <alignment vertical="top" wrapText="1"/>
    </xf>
    <xf numFmtId="0" fontId="88" fillId="0" borderId="0" xfId="3" applyFont="1" applyFill="1" applyBorder="1" applyAlignment="1">
      <alignment vertical="center"/>
    </xf>
    <xf numFmtId="0" fontId="89" fillId="0" borderId="0" xfId="3" applyFont="1" applyFill="1" applyBorder="1" applyAlignment="1">
      <alignment horizontal="center" vertical="center"/>
    </xf>
    <xf numFmtId="0" fontId="89" fillId="0" borderId="92" xfId="3" applyFont="1" applyFill="1" applyBorder="1" applyAlignment="1">
      <alignment vertical="center"/>
    </xf>
    <xf numFmtId="0" fontId="90" fillId="0" borderId="0" xfId="3" applyFont="1" applyBorder="1" applyAlignment="1">
      <alignment vertical="center"/>
    </xf>
    <xf numFmtId="0" fontId="91" fillId="0" borderId="0" xfId="3" applyFont="1" applyBorder="1" applyAlignment="1">
      <alignment vertical="center"/>
    </xf>
    <xf numFmtId="0" fontId="92" fillId="0" borderId="0" xfId="3" applyFont="1" applyBorder="1" applyAlignment="1">
      <alignment horizontal="left" vertical="center"/>
    </xf>
    <xf numFmtId="0" fontId="89" fillId="0" borderId="92" xfId="3" applyFont="1" applyFill="1" applyBorder="1" applyAlignment="1">
      <alignment horizontal="left" vertical="center"/>
    </xf>
    <xf numFmtId="0" fontId="92" fillId="0" borderId="0" xfId="3" applyFont="1" applyFill="1" applyBorder="1" applyAlignment="1">
      <alignment vertical="center"/>
    </xf>
    <xf numFmtId="0" fontId="91" fillId="0" borderId="0" xfId="3" applyFont="1" applyBorder="1" applyAlignment="1">
      <alignment vertical="center" wrapText="1"/>
    </xf>
    <xf numFmtId="0" fontId="80" fillId="20" borderId="90" xfId="3" applyFont="1" applyFill="1" applyBorder="1"/>
    <xf numFmtId="0" fontId="63" fillId="20" borderId="89" xfId="3" applyFont="1" applyFill="1" applyBorder="1" applyAlignment="1">
      <alignment horizontal="left" vertical="top"/>
    </xf>
    <xf numFmtId="0" fontId="69" fillId="20" borderId="89" xfId="3" applyFont="1" applyFill="1" applyBorder="1" applyAlignment="1">
      <alignment vertical="center"/>
    </xf>
    <xf numFmtId="0" fontId="71" fillId="20" borderId="89" xfId="3" applyFont="1" applyFill="1" applyBorder="1" applyAlignment="1">
      <alignment horizontal="left"/>
    </xf>
    <xf numFmtId="0" fontId="80" fillId="20" borderId="88" xfId="3" applyFont="1" applyFill="1" applyBorder="1"/>
    <xf numFmtId="0" fontId="80" fillId="20" borderId="87" xfId="3" applyFont="1" applyFill="1" applyBorder="1"/>
    <xf numFmtId="0" fontId="67" fillId="20" borderId="0" xfId="3" applyFont="1" applyFill="1" applyBorder="1"/>
    <xf numFmtId="0" fontId="85" fillId="20" borderId="0" xfId="3" applyFont="1" applyFill="1" applyBorder="1" applyAlignment="1">
      <alignment horizontal="left"/>
    </xf>
    <xf numFmtId="0" fontId="87" fillId="20" borderId="9" xfId="3" applyFont="1" applyFill="1" applyBorder="1" applyAlignment="1">
      <alignment horizontal="left"/>
    </xf>
    <xf numFmtId="0" fontId="76" fillId="20" borderId="86" xfId="3" applyFont="1" applyFill="1" applyBorder="1"/>
    <xf numFmtId="0" fontId="76" fillId="20" borderId="10" xfId="3" applyFont="1" applyFill="1" applyBorder="1"/>
    <xf numFmtId="0" fontId="76" fillId="20" borderId="10" xfId="3" applyFont="1" applyFill="1" applyBorder="1" applyAlignment="1">
      <alignment horizontal="center"/>
    </xf>
    <xf numFmtId="0" fontId="87" fillId="20" borderId="10" xfId="3" applyFont="1" applyFill="1" applyBorder="1" applyAlignment="1">
      <alignment horizontal="left"/>
    </xf>
    <xf numFmtId="0" fontId="80" fillId="20" borderId="85" xfId="3" applyFont="1" applyFill="1" applyBorder="1"/>
    <xf numFmtId="0" fontId="71" fillId="20" borderId="88" xfId="3" applyFont="1" applyFill="1" applyBorder="1" applyAlignment="1">
      <alignment horizontal="left"/>
    </xf>
    <xf numFmtId="0" fontId="85" fillId="20" borderId="9" xfId="3" applyFont="1" applyFill="1" applyBorder="1" applyAlignment="1">
      <alignment horizontal="left"/>
    </xf>
    <xf numFmtId="0" fontId="76" fillId="20" borderId="85" xfId="3" applyFont="1" applyFill="1" applyBorder="1" applyAlignment="1">
      <alignment horizontal="center"/>
    </xf>
    <xf numFmtId="0" fontId="79" fillId="0" borderId="0" xfId="3" applyFont="1" applyBorder="1" applyAlignment="1">
      <alignment vertical="center"/>
    </xf>
    <xf numFmtId="0" fontId="94" fillId="0" borderId="0" xfId="3" applyFont="1" applyFill="1" applyBorder="1" applyAlignment="1">
      <alignment vertical="center"/>
    </xf>
    <xf numFmtId="0" fontId="95" fillId="0" borderId="0" xfId="3" applyFont="1" applyFill="1" applyBorder="1" applyAlignment="1">
      <alignment horizontal="center" vertical="center"/>
    </xf>
    <xf numFmtId="0" fontId="95" fillId="0" borderId="92" xfId="3" applyFont="1" applyFill="1" applyBorder="1" applyAlignment="1">
      <alignment vertical="center"/>
    </xf>
    <xf numFmtId="0" fontId="79" fillId="0" borderId="0" xfId="3" applyFont="1" applyFill="1" applyBorder="1" applyAlignment="1">
      <alignment vertical="center"/>
    </xf>
    <xf numFmtId="0" fontId="96" fillId="0" borderId="0" xfId="3" applyFont="1" applyBorder="1" applyAlignment="1">
      <alignment vertical="center"/>
    </xf>
    <xf numFmtId="0" fontId="97" fillId="0" borderId="0" xfId="3" applyFont="1" applyBorder="1" applyAlignment="1">
      <alignment horizontal="left" vertical="center"/>
    </xf>
    <xf numFmtId="0" fontId="95" fillId="0" borderId="92" xfId="3" applyFont="1" applyFill="1" applyBorder="1" applyAlignment="1">
      <alignment horizontal="left" vertical="center"/>
    </xf>
    <xf numFmtId="0" fontId="97" fillId="0" borderId="0" xfId="3" applyFont="1" applyFill="1" applyBorder="1" applyAlignment="1">
      <alignment vertical="center"/>
    </xf>
    <xf numFmtId="0" fontId="98" fillId="0" borderId="0" xfId="3" applyFont="1" applyBorder="1" applyAlignment="1"/>
    <xf numFmtId="0" fontId="95" fillId="0" borderId="0" xfId="3" applyFont="1" applyFill="1" applyBorder="1" applyAlignment="1"/>
    <xf numFmtId="0" fontId="99" fillId="0" borderId="0" xfId="3" applyFont="1" applyFill="1" applyBorder="1" applyAlignment="1">
      <alignment vertical="center"/>
    </xf>
    <xf numFmtId="0" fontId="95" fillId="0" borderId="92" xfId="3" applyFont="1" applyFill="1" applyBorder="1" applyAlignment="1"/>
    <xf numFmtId="0" fontId="95" fillId="0" borderId="92" xfId="3" applyFont="1" applyFill="1" applyBorder="1" applyAlignment="1">
      <alignment horizontal="left"/>
    </xf>
    <xf numFmtId="0" fontId="63" fillId="20" borderId="80" xfId="3" applyFont="1" applyFill="1" applyBorder="1" applyAlignment="1">
      <alignment horizontal="left" vertical="top"/>
    </xf>
    <xf numFmtId="0" fontId="85" fillId="20" borderId="79" xfId="3" applyFont="1" applyFill="1" applyBorder="1" applyAlignment="1">
      <alignment vertical="center"/>
    </xf>
    <xf numFmtId="0" fontId="73" fillId="20" borderId="78" xfId="11" applyFont="1" applyFill="1" applyBorder="1" applyAlignment="1">
      <alignment horizontal="left"/>
    </xf>
    <xf numFmtId="0" fontId="103" fillId="20" borderId="35" xfId="7" applyFont="1" applyFill="1" applyBorder="1" applyAlignment="1">
      <alignment horizontal="center" vertical="center"/>
    </xf>
    <xf numFmtId="0" fontId="103" fillId="20" borderId="35" xfId="1" applyFont="1" applyFill="1" applyBorder="1" applyAlignment="1">
      <alignment horizontal="center" vertical="center"/>
    </xf>
    <xf numFmtId="0" fontId="26" fillId="21" borderId="79" xfId="14" applyFont="1" applyFill="1" applyBorder="1" applyAlignment="1">
      <alignment horizontal="center" vertical="justify" wrapText="1"/>
    </xf>
    <xf numFmtId="0" fontId="1" fillId="21" borderId="78" xfId="16" applyFont="1" applyFill="1" applyBorder="1" applyAlignment="1">
      <alignment horizontal="center" vertical="center" wrapText="1"/>
    </xf>
    <xf numFmtId="0" fontId="105" fillId="21" borderId="79" xfId="14" applyFont="1" applyFill="1" applyBorder="1" applyAlignment="1">
      <alignment horizontal="center" vertical="justify" wrapText="1"/>
    </xf>
    <xf numFmtId="0" fontId="105" fillId="21" borderId="79" xfId="14" applyFont="1" applyFill="1" applyBorder="1" applyAlignment="1">
      <alignment horizontal="center" vertical="justify"/>
    </xf>
    <xf numFmtId="0" fontId="68" fillId="20" borderId="3" xfId="30" applyFont="1" applyFill="1" applyBorder="1" applyAlignment="1">
      <alignment horizontal="center"/>
    </xf>
    <xf numFmtId="0" fontId="80" fillId="20" borderId="3" xfId="3" applyFont="1" applyFill="1" applyBorder="1" applyAlignment="1">
      <alignment horizontal="center"/>
    </xf>
    <xf numFmtId="0" fontId="80" fillId="20" borderId="2" xfId="3" applyFont="1" applyFill="1" applyBorder="1" applyAlignment="1">
      <alignment horizontal="center"/>
    </xf>
    <xf numFmtId="0" fontId="68" fillId="20" borderId="7" xfId="30" applyFont="1" applyFill="1" applyBorder="1" applyAlignment="1">
      <alignment horizontal="center"/>
    </xf>
    <xf numFmtId="0" fontId="80" fillId="20" borderId="7" xfId="3" applyFont="1" applyFill="1" applyBorder="1" applyAlignment="1">
      <alignment horizontal="center"/>
    </xf>
    <xf numFmtId="0" fontId="80" fillId="20" borderId="5" xfId="3" applyFont="1" applyFill="1" applyBorder="1" applyAlignment="1">
      <alignment horizontal="center"/>
    </xf>
    <xf numFmtId="0" fontId="63" fillId="20" borderId="1" xfId="3" applyFont="1" applyFill="1" applyBorder="1" applyAlignment="1">
      <alignment horizontal="left" vertical="top"/>
    </xf>
    <xf numFmtId="0" fontId="63" fillId="20" borderId="3" xfId="3" applyFont="1" applyFill="1" applyBorder="1" applyAlignment="1">
      <alignment horizontal="left" vertical="top"/>
    </xf>
    <xf numFmtId="0" fontId="63" fillId="20" borderId="3" xfId="3" applyNumberFormat="1" applyFont="1" applyFill="1" applyBorder="1" applyAlignment="1">
      <alignment horizontal="left" vertical="top"/>
    </xf>
    <xf numFmtId="0" fontId="66" fillId="20" borderId="3" xfId="3" applyNumberFormat="1" applyFont="1" applyFill="1" applyBorder="1" applyAlignment="1">
      <alignment horizontal="left" vertical="center"/>
    </xf>
    <xf numFmtId="0" fontId="71" fillId="20" borderId="3" xfId="3" applyNumberFormat="1" applyFont="1" applyFill="1" applyBorder="1" applyAlignment="1">
      <alignment horizontal="left"/>
    </xf>
    <xf numFmtId="0" fontId="69" fillId="20" borderId="3" xfId="3" applyNumberFormat="1" applyFont="1" applyFill="1" applyBorder="1" applyAlignment="1">
      <alignment vertical="center"/>
    </xf>
    <xf numFmtId="1" fontId="69" fillId="20" borderId="3" xfId="3" applyNumberFormat="1" applyFont="1" applyFill="1" applyBorder="1" applyAlignment="1">
      <alignment horizontal="center" vertical="center"/>
    </xf>
    <xf numFmtId="0" fontId="71" fillId="20" borderId="3" xfId="3" applyNumberFormat="1" applyFont="1" applyFill="1" applyBorder="1" applyAlignment="1">
      <alignment horizontal="center"/>
    </xf>
    <xf numFmtId="164" fontId="68" fillId="20" borderId="3" xfId="30" applyNumberFormat="1" applyFont="1" applyFill="1" applyBorder="1" applyAlignment="1">
      <alignment horizontal="center"/>
    </xf>
    <xf numFmtId="0" fontId="67" fillId="20" borderId="4" xfId="3" applyFont="1" applyFill="1" applyBorder="1" applyAlignment="1">
      <alignment vertical="center"/>
    </xf>
    <xf numFmtId="0" fontId="67" fillId="20" borderId="7" xfId="3" applyFont="1" applyFill="1" applyBorder="1" applyAlignment="1">
      <alignment vertical="center"/>
    </xf>
    <xf numFmtId="0" fontId="67" fillId="20" borderId="7" xfId="3" applyNumberFormat="1" applyFont="1" applyFill="1" applyBorder="1" applyAlignment="1">
      <alignment vertical="center"/>
    </xf>
    <xf numFmtId="0" fontId="67" fillId="20" borderId="7" xfId="3" applyNumberFormat="1" applyFont="1" applyFill="1" applyBorder="1"/>
    <xf numFmtId="0" fontId="75" fillId="20" borderId="7" xfId="3" applyNumberFormat="1" applyFont="1" applyFill="1" applyBorder="1" applyAlignment="1">
      <alignment horizontal="left"/>
    </xf>
    <xf numFmtId="1" fontId="82" fillId="20" borderId="7" xfId="3" applyNumberFormat="1" applyFont="1" applyFill="1" applyBorder="1" applyAlignment="1">
      <alignment horizontal="center"/>
    </xf>
    <xf numFmtId="0" fontId="83" fillId="20" borderId="7" xfId="3" applyNumberFormat="1" applyFont="1" applyFill="1" applyBorder="1" applyAlignment="1">
      <alignment horizontal="center"/>
    </xf>
    <xf numFmtId="164" fontId="68" fillId="20" borderId="7" xfId="30" applyNumberFormat="1" applyFont="1" applyFill="1" applyBorder="1" applyAlignment="1">
      <alignment horizontal="center"/>
    </xf>
    <xf numFmtId="0" fontId="63" fillId="22" borderId="1" xfId="3" applyFont="1" applyFill="1" applyBorder="1" applyAlignment="1">
      <alignment horizontal="left" vertical="top"/>
    </xf>
    <xf numFmtId="0" fontId="63" fillId="22" borderId="3" xfId="3" applyFont="1" applyFill="1" applyBorder="1" applyAlignment="1">
      <alignment horizontal="left" vertical="top"/>
    </xf>
    <xf numFmtId="0" fontId="63" fillId="22" borderId="3" xfId="3" applyNumberFormat="1" applyFont="1" applyFill="1" applyBorder="1" applyAlignment="1">
      <alignment horizontal="left" vertical="top"/>
    </xf>
    <xf numFmtId="0" fontId="66" fillId="22" borderId="3" xfId="3" applyNumberFormat="1" applyFont="1" applyFill="1" applyBorder="1" applyAlignment="1">
      <alignment horizontal="left" vertical="center"/>
    </xf>
    <xf numFmtId="0" fontId="69" fillId="22" borderId="3" xfId="3" applyNumberFormat="1" applyFont="1" applyFill="1" applyBorder="1" applyAlignment="1">
      <alignment vertical="center"/>
    </xf>
    <xf numFmtId="1" fontId="69" fillId="22" borderId="3" xfId="3" applyNumberFormat="1" applyFont="1" applyFill="1" applyBorder="1" applyAlignment="1">
      <alignment horizontal="center" vertical="center"/>
    </xf>
    <xf numFmtId="0" fontId="71" fillId="22" borderId="3" xfId="3" applyNumberFormat="1" applyFont="1" applyFill="1" applyBorder="1" applyAlignment="1">
      <alignment horizontal="center"/>
    </xf>
    <xf numFmtId="0" fontId="68" fillId="22" borderId="3" xfId="30" applyFont="1" applyFill="1" applyBorder="1" applyAlignment="1">
      <alignment horizontal="center"/>
    </xf>
    <xf numFmtId="0" fontId="67" fillId="22" borderId="4" xfId="3" applyFont="1" applyFill="1" applyBorder="1" applyAlignment="1">
      <alignment vertical="center"/>
    </xf>
    <xf numFmtId="0" fontId="67" fillId="22" borderId="7" xfId="3" applyFont="1" applyFill="1" applyBorder="1" applyAlignment="1">
      <alignment vertical="center"/>
    </xf>
    <xf numFmtId="0" fontId="67" fillId="22" borderId="7" xfId="3" applyNumberFormat="1" applyFont="1" applyFill="1" applyBorder="1" applyAlignment="1">
      <alignment vertical="center"/>
    </xf>
    <xf numFmtId="0" fontId="67" fillId="22" borderId="7" xfId="3" applyNumberFormat="1" applyFont="1" applyFill="1" applyBorder="1"/>
    <xf numFmtId="1" fontId="82" fillId="22" borderId="7" xfId="3" applyNumberFormat="1" applyFont="1" applyFill="1" applyBorder="1" applyAlignment="1">
      <alignment horizontal="center"/>
    </xf>
    <xf numFmtId="0" fontId="83" fillId="22" borderId="7" xfId="3" applyNumberFormat="1" applyFont="1" applyFill="1" applyBorder="1" applyAlignment="1">
      <alignment horizontal="center"/>
    </xf>
    <xf numFmtId="0" fontId="68" fillId="22" borderId="7" xfId="30" applyFont="1" applyFill="1" applyBorder="1" applyAlignment="1">
      <alignment horizontal="center"/>
    </xf>
    <xf numFmtId="0" fontId="107" fillId="0" borderId="0" xfId="1" applyFont="1" applyBorder="1" applyAlignment="1">
      <alignment horizontal="left" vertical="top" wrapText="1"/>
    </xf>
    <xf numFmtId="0" fontId="78" fillId="0" borderId="0" xfId="1" applyFont="1" applyBorder="1" applyAlignment="1">
      <alignment horizontal="left"/>
    </xf>
    <xf numFmtId="0" fontId="108" fillId="0" borderId="0" xfId="1" applyFont="1" applyBorder="1"/>
    <xf numFmtId="0" fontId="108" fillId="0" borderId="0" xfId="1" applyFont="1" applyBorder="1" applyAlignment="1">
      <alignment horizontal="left" vertical="top" wrapText="1"/>
    </xf>
    <xf numFmtId="0" fontId="78" fillId="0" borderId="0" xfId="1" applyFont="1" applyBorder="1" applyAlignment="1">
      <alignment horizontal="left" vertical="top" wrapText="1"/>
    </xf>
    <xf numFmtId="0" fontId="98" fillId="0" borderId="0" xfId="1" applyFont="1" applyBorder="1"/>
    <xf numFmtId="0" fontId="98" fillId="0" borderId="0" xfId="1" applyFont="1"/>
    <xf numFmtId="0" fontId="100" fillId="20" borderId="33" xfId="3" applyFont="1" applyFill="1" applyBorder="1" applyAlignment="1">
      <alignment horizontal="left"/>
    </xf>
    <xf numFmtId="0" fontId="110" fillId="20" borderId="0" xfId="3" applyFont="1" applyFill="1" applyBorder="1" applyAlignment="1"/>
    <xf numFmtId="0" fontId="111" fillId="20" borderId="34" xfId="3" applyFont="1" applyFill="1" applyBorder="1" applyAlignment="1">
      <alignment horizontal="left" vertical="top"/>
    </xf>
    <xf numFmtId="0" fontId="106" fillId="20" borderId="31" xfId="3" applyFont="1" applyFill="1" applyBorder="1" applyAlignment="1">
      <alignment vertical="center"/>
    </xf>
    <xf numFmtId="0" fontId="106" fillId="20" borderId="0" xfId="3" applyFont="1" applyFill="1" applyBorder="1" applyAlignment="1">
      <alignment vertical="center"/>
    </xf>
    <xf numFmtId="0" fontId="80" fillId="20" borderId="158" xfId="3" applyFont="1" applyFill="1" applyBorder="1"/>
    <xf numFmtId="0" fontId="71" fillId="20" borderId="160" xfId="3" applyFont="1" applyFill="1" applyBorder="1" applyAlignment="1">
      <alignment horizontal="left"/>
    </xf>
    <xf numFmtId="0" fontId="80" fillId="20" borderId="161" xfId="3" applyFont="1" applyFill="1" applyBorder="1"/>
    <xf numFmtId="0" fontId="85" fillId="20" borderId="162" xfId="3" applyFont="1" applyFill="1" applyBorder="1" applyAlignment="1">
      <alignment horizontal="left"/>
    </xf>
    <xf numFmtId="0" fontId="76" fillId="20" borderId="163" xfId="3" applyFont="1" applyFill="1" applyBorder="1"/>
    <xf numFmtId="0" fontId="76" fillId="20" borderId="164" xfId="3" applyFont="1" applyFill="1" applyBorder="1"/>
    <xf numFmtId="0" fontId="76" fillId="20" borderId="165" xfId="3" applyFont="1" applyFill="1" applyBorder="1" applyAlignment="1">
      <alignment horizontal="center"/>
    </xf>
    <xf numFmtId="0" fontId="111" fillId="20" borderId="159" xfId="3" applyFont="1" applyFill="1" applyBorder="1" applyAlignment="1">
      <alignment horizontal="left" vertical="top"/>
    </xf>
    <xf numFmtId="0" fontId="104" fillId="0" borderId="0" xfId="30" applyFont="1" applyFill="1" applyAlignment="1">
      <alignment horizontal="center"/>
    </xf>
    <xf numFmtId="0" fontId="104" fillId="0" borderId="0" xfId="3" applyFont="1" applyFill="1" applyBorder="1" applyAlignment="1">
      <alignment vertical="center"/>
    </xf>
    <xf numFmtId="0" fontId="112" fillId="0" borderId="0" xfId="3" applyFont="1" applyFill="1" applyBorder="1" applyAlignment="1">
      <alignment vertical="center"/>
    </xf>
    <xf numFmtId="0" fontId="112" fillId="0" borderId="0" xfId="3" applyNumberFormat="1" applyFont="1" applyFill="1" applyBorder="1" applyAlignment="1">
      <alignment vertical="center"/>
    </xf>
    <xf numFmtId="0" fontId="104" fillId="0" borderId="0" xfId="3" applyNumberFormat="1" applyFont="1" applyFill="1" applyBorder="1" applyAlignment="1">
      <alignment vertical="center"/>
    </xf>
    <xf numFmtId="0" fontId="104" fillId="0" borderId="0" xfId="3" applyNumberFormat="1" applyFont="1" applyFill="1" applyBorder="1"/>
    <xf numFmtId="1" fontId="104" fillId="0" borderId="0" xfId="3" applyNumberFormat="1" applyFont="1" applyFill="1" applyBorder="1" applyAlignment="1">
      <alignment horizontal="center"/>
    </xf>
    <xf numFmtId="0" fontId="112" fillId="0" borderId="0" xfId="3" applyNumberFormat="1" applyFont="1" applyFill="1" applyBorder="1" applyAlignment="1">
      <alignment horizontal="center"/>
    </xf>
    <xf numFmtId="0" fontId="104" fillId="0" borderId="0" xfId="30" applyFont="1" applyFill="1" applyBorder="1" applyAlignment="1">
      <alignment horizontal="center"/>
    </xf>
    <xf numFmtId="164" fontId="104" fillId="0" borderId="0" xfId="30" applyNumberFormat="1" applyFont="1" applyFill="1" applyBorder="1" applyAlignment="1">
      <alignment horizontal="center"/>
    </xf>
    <xf numFmtId="0" fontId="112" fillId="0" borderId="0" xfId="30" applyFont="1" applyFill="1"/>
    <xf numFmtId="0" fontId="113" fillId="0" borderId="0" xfId="3" applyFont="1" applyBorder="1" applyAlignment="1">
      <alignment horizontal="center" vertical="center" wrapText="1"/>
    </xf>
    <xf numFmtId="49" fontId="114" fillId="0" borderId="61" xfId="3" applyNumberFormat="1" applyFont="1" applyFill="1" applyBorder="1" applyAlignment="1">
      <alignment horizontal="center" vertical="justify"/>
    </xf>
    <xf numFmtId="0" fontId="84" fillId="0" borderId="0" xfId="30" applyFont="1" applyFill="1"/>
    <xf numFmtId="49" fontId="114" fillId="0" borderId="60" xfId="3" applyNumberFormat="1" applyFont="1" applyFill="1" applyBorder="1" applyAlignment="1">
      <alignment horizontal="center" vertical="justify"/>
    </xf>
    <xf numFmtId="0" fontId="115" fillId="0" borderId="0" xfId="3" applyFont="1" applyBorder="1" applyAlignment="1">
      <alignment horizontal="center" vertical="center" wrapText="1"/>
    </xf>
    <xf numFmtId="49" fontId="114" fillId="0" borderId="0" xfId="3" applyNumberFormat="1" applyFont="1" applyFill="1" applyBorder="1" applyAlignment="1">
      <alignment horizontal="center" vertical="justify"/>
    </xf>
    <xf numFmtId="0" fontId="84" fillId="2" borderId="0" xfId="30" applyFont="1" applyFill="1"/>
    <xf numFmtId="49" fontId="112" fillId="4" borderId="74" xfId="30" applyNumberFormat="1" applyFont="1" applyFill="1" applyBorder="1" applyAlignment="1">
      <alignment horizontal="center"/>
    </xf>
    <xf numFmtId="49" fontId="112" fillId="4" borderId="70" xfId="30" applyNumberFormat="1" applyFont="1" applyFill="1" applyBorder="1" applyAlignment="1">
      <alignment horizontal="center"/>
    </xf>
    <xf numFmtId="49" fontId="116" fillId="4" borderId="69" xfId="30" applyNumberFormat="1" applyFont="1" applyFill="1" applyBorder="1" applyAlignment="1">
      <alignment horizontal="center"/>
    </xf>
    <xf numFmtId="49" fontId="112" fillId="4" borderId="68" xfId="30" applyNumberFormat="1" applyFont="1" applyFill="1" applyBorder="1" applyAlignment="1">
      <alignment horizontal="center"/>
    </xf>
    <xf numFmtId="0" fontId="104" fillId="2" borderId="0" xfId="30" applyFont="1" applyFill="1"/>
    <xf numFmtId="170" fontId="104" fillId="0" borderId="67" xfId="30" applyNumberFormat="1" applyFont="1" applyBorder="1" applyAlignment="1">
      <alignment horizontal="center"/>
    </xf>
    <xf numFmtId="168" fontId="104" fillId="0" borderId="65" xfId="30" applyNumberFormat="1" applyFont="1" applyBorder="1" applyAlignment="1">
      <alignment horizontal="center"/>
    </xf>
    <xf numFmtId="170" fontId="104" fillId="0" borderId="66" xfId="30" applyNumberFormat="1" applyFont="1" applyBorder="1" applyAlignment="1">
      <alignment horizontal="center"/>
    </xf>
    <xf numFmtId="170" fontId="104" fillId="0" borderId="64" xfId="30" applyNumberFormat="1" applyFont="1" applyBorder="1" applyAlignment="1">
      <alignment horizontal="center"/>
    </xf>
    <xf numFmtId="170" fontId="104" fillId="0" borderId="62" xfId="30" applyNumberFormat="1" applyFont="1" applyBorder="1" applyAlignment="1">
      <alignment horizontal="center"/>
    </xf>
    <xf numFmtId="49" fontId="104" fillId="0" borderId="63" xfId="30" applyNumberFormat="1" applyFont="1" applyBorder="1" applyAlignment="1">
      <alignment horizontal="center"/>
    </xf>
    <xf numFmtId="0" fontId="104" fillId="0" borderId="0" xfId="3" applyFont="1" applyBorder="1" applyAlignment="1">
      <alignment horizontal="left"/>
    </xf>
    <xf numFmtId="49" fontId="117" fillId="0" borderId="0" xfId="30" applyNumberFormat="1" applyFont="1" applyAlignment="1">
      <alignment horizontal="center"/>
    </xf>
    <xf numFmtId="49" fontId="104" fillId="0" borderId="0" xfId="30" applyNumberFormat="1" applyFont="1" applyAlignment="1">
      <alignment horizontal="center"/>
    </xf>
    <xf numFmtId="1" fontId="104" fillId="0" borderId="0" xfId="30" applyNumberFormat="1" applyFont="1" applyAlignment="1">
      <alignment horizontal="center"/>
    </xf>
    <xf numFmtId="0" fontId="84" fillId="0" borderId="0" xfId="30" applyFont="1"/>
    <xf numFmtId="49" fontId="112" fillId="4" borderId="143" xfId="30" applyNumberFormat="1" applyFont="1" applyFill="1" applyBorder="1" applyAlignment="1">
      <alignment horizontal="center"/>
    </xf>
    <xf numFmtId="49" fontId="112" fillId="4" borderId="6" xfId="30" applyNumberFormat="1" applyFont="1" applyFill="1" applyBorder="1" applyAlignment="1">
      <alignment horizontal="center"/>
    </xf>
    <xf numFmtId="49" fontId="112" fillId="4" borderId="96" xfId="30" applyNumberFormat="1" applyFont="1" applyFill="1" applyBorder="1" applyAlignment="1">
      <alignment horizontal="center"/>
    </xf>
    <xf numFmtId="170" fontId="104" fillId="0" borderId="39" xfId="30" applyNumberFormat="1" applyFont="1" applyBorder="1" applyAlignment="1">
      <alignment horizontal="center"/>
    </xf>
    <xf numFmtId="170" fontId="104" fillId="0" borderId="146" xfId="30" applyNumberFormat="1" applyFont="1" applyBorder="1" applyAlignment="1">
      <alignment horizontal="center"/>
    </xf>
    <xf numFmtId="170" fontId="104" fillId="0" borderId="5" xfId="30" applyNumberFormat="1" applyFont="1" applyBorder="1" applyAlignment="1">
      <alignment horizontal="center"/>
    </xf>
    <xf numFmtId="49" fontId="104" fillId="0" borderId="0" xfId="30" applyNumberFormat="1" applyFont="1" applyBorder="1" applyAlignment="1">
      <alignment horizontal="center"/>
    </xf>
    <xf numFmtId="0" fontId="112" fillId="4" borderId="125" xfId="30" applyNumberFormat="1" applyFont="1" applyFill="1" applyBorder="1" applyAlignment="1">
      <alignment horizontal="center"/>
    </xf>
    <xf numFmtId="169" fontId="104" fillId="0" borderId="0" xfId="30" applyNumberFormat="1" applyFont="1" applyFill="1" applyBorder="1" applyAlignment="1">
      <alignment horizontal="center"/>
    </xf>
    <xf numFmtId="0" fontId="84" fillId="0" borderId="0" xfId="0" applyFont="1"/>
    <xf numFmtId="0" fontId="84" fillId="0" borderId="0" xfId="0" applyFont="1" applyFill="1"/>
    <xf numFmtId="49" fontId="112" fillId="4" borderId="55" xfId="30" applyNumberFormat="1" applyFont="1" applyFill="1" applyBorder="1" applyAlignment="1">
      <alignment horizontal="center"/>
    </xf>
    <xf numFmtId="49" fontId="112" fillId="4" borderId="59" xfId="30" applyNumberFormat="1" applyFont="1" applyFill="1" applyBorder="1" applyAlignment="1">
      <alignment horizontal="center"/>
    </xf>
    <xf numFmtId="49" fontId="112" fillId="4" borderId="58" xfId="30" applyNumberFormat="1" applyFont="1" applyFill="1" applyBorder="1" applyAlignment="1">
      <alignment horizontal="center"/>
    </xf>
    <xf numFmtId="49" fontId="112" fillId="4" borderId="45" xfId="30" applyNumberFormat="1" applyFont="1" applyFill="1" applyBorder="1" applyAlignment="1">
      <alignment horizontal="center"/>
    </xf>
    <xf numFmtId="49" fontId="112" fillId="4" borderId="12" xfId="30" applyNumberFormat="1" applyFont="1" applyFill="1" applyBorder="1" applyAlignment="1">
      <alignment horizontal="center"/>
    </xf>
    <xf numFmtId="49" fontId="112" fillId="4" borderId="54" xfId="30" applyNumberFormat="1" applyFont="1" applyFill="1" applyBorder="1" applyAlignment="1">
      <alignment horizontal="center"/>
    </xf>
    <xf numFmtId="169" fontId="104" fillId="0" borderId="39" xfId="30" applyNumberFormat="1" applyFont="1" applyBorder="1" applyAlignment="1">
      <alignment horizontal="center"/>
    </xf>
    <xf numFmtId="169" fontId="104" fillId="0" borderId="52" xfId="30" applyNumberFormat="1" applyFont="1" applyBorder="1" applyAlignment="1">
      <alignment horizontal="center"/>
    </xf>
    <xf numFmtId="169" fontId="104" fillId="0" borderId="57" xfId="30" applyNumberFormat="1" applyFont="1" applyBorder="1" applyAlignment="1">
      <alignment horizontal="center"/>
    </xf>
    <xf numFmtId="169" fontId="104" fillId="0" borderId="7" xfId="30" applyNumberFormat="1" applyFont="1" applyBorder="1" applyAlignment="1">
      <alignment horizontal="center"/>
    </xf>
    <xf numFmtId="169" fontId="104" fillId="0" borderId="50" xfId="30" applyNumberFormat="1" applyFont="1" applyBorder="1" applyAlignment="1">
      <alignment horizontal="center"/>
    </xf>
    <xf numFmtId="49" fontId="112" fillId="4" borderId="53" xfId="30" applyNumberFormat="1" applyFont="1" applyFill="1" applyBorder="1" applyAlignment="1">
      <alignment horizontal="center"/>
    </xf>
    <xf numFmtId="168" fontId="104" fillId="0" borderId="39" xfId="30" applyNumberFormat="1" applyFont="1" applyBorder="1" applyAlignment="1">
      <alignment horizontal="center"/>
    </xf>
    <xf numFmtId="168" fontId="104" fillId="0" borderId="52" xfId="30" applyNumberFormat="1" applyFont="1" applyBorder="1" applyAlignment="1">
      <alignment horizontal="center"/>
    </xf>
    <xf numFmtId="168" fontId="104" fillId="0" borderId="50" xfId="30" applyNumberFormat="1" applyFont="1" applyBorder="1" applyAlignment="1">
      <alignment horizontal="center"/>
    </xf>
    <xf numFmtId="168" fontId="104" fillId="0" borderId="51" xfId="30" applyNumberFormat="1" applyFont="1" applyBorder="1" applyAlignment="1">
      <alignment horizontal="center"/>
    </xf>
    <xf numFmtId="168" fontId="104" fillId="0" borderId="4" xfId="30" applyNumberFormat="1" applyFont="1" applyBorder="1" applyAlignment="1">
      <alignment horizontal="center"/>
    </xf>
    <xf numFmtId="49" fontId="104" fillId="0" borderId="0" xfId="30" applyNumberFormat="1" applyFont="1" applyAlignment="1">
      <alignment horizontal="left"/>
    </xf>
    <xf numFmtId="0" fontId="119" fillId="18" borderId="0" xfId="1" applyFont="1" applyFill="1" applyBorder="1" applyAlignment="1">
      <alignment horizontal="left" vertical="top"/>
    </xf>
    <xf numFmtId="0" fontId="119" fillId="18" borderId="0" xfId="1" applyNumberFormat="1" applyFont="1" applyFill="1" applyBorder="1" applyAlignment="1">
      <alignment horizontal="left" vertical="top"/>
    </xf>
    <xf numFmtId="0" fontId="121" fillId="18" borderId="0" xfId="1" applyNumberFormat="1" applyFont="1" applyFill="1" applyBorder="1" applyAlignment="1">
      <alignment horizontal="left" vertical="center"/>
    </xf>
    <xf numFmtId="0" fontId="81" fillId="18" borderId="0" xfId="1" applyNumberFormat="1" applyFont="1" applyFill="1" applyBorder="1" applyAlignment="1">
      <alignment horizontal="left"/>
    </xf>
    <xf numFmtId="0" fontId="122" fillId="18" borderId="0" xfId="1" applyNumberFormat="1" applyFont="1" applyFill="1" applyBorder="1" applyAlignment="1">
      <alignment vertical="center"/>
    </xf>
    <xf numFmtId="0" fontId="122" fillId="18" borderId="0" xfId="1" applyNumberFormat="1" applyFont="1" applyFill="1" applyBorder="1"/>
    <xf numFmtId="0" fontId="127" fillId="0" borderId="0" xfId="3" applyFont="1" applyFill="1" applyBorder="1" applyAlignment="1">
      <alignment vertical="center"/>
    </xf>
    <xf numFmtId="0" fontId="127" fillId="0" borderId="0" xfId="3" applyNumberFormat="1" applyFont="1" applyFill="1" applyBorder="1" applyAlignment="1">
      <alignment vertical="center"/>
    </xf>
    <xf numFmtId="0" fontId="127" fillId="0" borderId="0" xfId="3" applyNumberFormat="1" applyFont="1" applyFill="1" applyBorder="1"/>
    <xf numFmtId="0" fontId="127" fillId="0" borderId="0" xfId="3" applyNumberFormat="1" applyFont="1" applyFill="1" applyBorder="1" applyAlignment="1">
      <alignment horizontal="left"/>
    </xf>
    <xf numFmtId="1" fontId="127" fillId="0" borderId="0" xfId="3" applyNumberFormat="1" applyFont="1" applyFill="1" applyBorder="1" applyAlignment="1">
      <alignment horizontal="center"/>
    </xf>
    <xf numFmtId="0" fontId="127" fillId="0" borderId="0" xfId="30" applyFont="1" applyFill="1"/>
    <xf numFmtId="0" fontId="125" fillId="2" borderId="0" xfId="30" applyFont="1" applyFill="1"/>
    <xf numFmtId="49" fontId="129" fillId="19" borderId="121" xfId="30" applyNumberFormat="1" applyFont="1" applyFill="1" applyBorder="1" applyAlignment="1">
      <alignment horizontal="center"/>
    </xf>
    <xf numFmtId="49" fontId="128" fillId="19" borderId="122" xfId="30" applyNumberFormat="1" applyFont="1" applyFill="1" applyBorder="1" applyAlignment="1">
      <alignment horizontal="center"/>
    </xf>
    <xf numFmtId="49" fontId="128" fillId="19" borderId="124" xfId="30" applyNumberFormat="1" applyFont="1" applyFill="1" applyBorder="1" applyAlignment="1">
      <alignment horizontal="center"/>
    </xf>
    <xf numFmtId="49" fontId="128" fillId="19" borderId="12" xfId="30" applyNumberFormat="1" applyFont="1" applyFill="1" applyBorder="1" applyAlignment="1">
      <alignment horizontal="center"/>
    </xf>
    <xf numFmtId="49" fontId="129" fillId="19" borderId="133" xfId="30" applyNumberFormat="1" applyFont="1" applyFill="1" applyBorder="1" applyAlignment="1">
      <alignment horizontal="center"/>
    </xf>
    <xf numFmtId="49" fontId="128" fillId="19" borderId="132" xfId="30" applyNumberFormat="1" applyFont="1" applyFill="1" applyBorder="1" applyAlignment="1">
      <alignment horizontal="center"/>
    </xf>
    <xf numFmtId="0" fontId="127" fillId="2" borderId="0" xfId="30" applyFont="1" applyFill="1"/>
    <xf numFmtId="170" fontId="127" fillId="0" borderId="135" xfId="30" applyNumberFormat="1" applyFont="1" applyBorder="1" applyAlignment="1">
      <alignment horizontal="center"/>
    </xf>
    <xf numFmtId="168" fontId="127" fillId="0" borderId="127" xfId="30" applyNumberFormat="1" applyFont="1" applyBorder="1" applyAlignment="1">
      <alignment horizontal="center"/>
    </xf>
    <xf numFmtId="170" fontId="127" fillId="0" borderId="136" xfId="30" applyNumberFormat="1" applyFont="1" applyBorder="1" applyAlignment="1">
      <alignment horizontal="center"/>
    </xf>
    <xf numFmtId="170" fontId="127" fillId="0" borderId="137" xfId="30" applyNumberFormat="1" applyFont="1" applyBorder="1" applyAlignment="1">
      <alignment horizontal="center"/>
    </xf>
    <xf numFmtId="168" fontId="127" fillId="0" borderId="137" xfId="30" applyNumberFormat="1" applyFont="1" applyBorder="1" applyAlignment="1">
      <alignment horizontal="center"/>
    </xf>
    <xf numFmtId="168" fontId="127" fillId="0" borderId="136" xfId="30" applyNumberFormat="1" applyFont="1" applyBorder="1" applyAlignment="1">
      <alignment horizontal="center"/>
    </xf>
    <xf numFmtId="49" fontId="127" fillId="0" borderId="127" xfId="30" applyNumberFormat="1" applyFont="1" applyBorder="1" applyAlignment="1">
      <alignment horizontal="center"/>
    </xf>
    <xf numFmtId="0" fontId="127" fillId="0" borderId="0" xfId="3" applyFont="1" applyBorder="1" applyAlignment="1">
      <alignment horizontal="left"/>
    </xf>
    <xf numFmtId="49" fontId="130" fillId="0" borderId="0" xfId="30" applyNumberFormat="1" applyFont="1" applyAlignment="1">
      <alignment horizontal="center"/>
    </xf>
    <xf numFmtId="49" fontId="127" fillId="0" borderId="0" xfId="30" applyNumberFormat="1" applyFont="1" applyAlignment="1">
      <alignment horizontal="center"/>
    </xf>
    <xf numFmtId="0" fontId="125" fillId="0" borderId="0" xfId="0" applyFont="1"/>
    <xf numFmtId="49" fontId="128" fillId="19" borderId="125" xfId="30" applyNumberFormat="1" applyFont="1" applyFill="1" applyBorder="1" applyAlignment="1">
      <alignment horizontal="center"/>
    </xf>
    <xf numFmtId="49" fontId="128" fillId="19" borderId="128" xfId="30" applyNumberFormat="1" applyFont="1" applyFill="1" applyBorder="1" applyAlignment="1">
      <alignment horizontal="center"/>
    </xf>
    <xf numFmtId="49" fontId="128" fillId="19" borderId="131" xfId="30" applyNumberFormat="1" applyFont="1" applyFill="1" applyBorder="1" applyAlignment="1">
      <alignment horizontal="center"/>
    </xf>
    <xf numFmtId="49" fontId="128" fillId="19" borderId="134" xfId="30" applyNumberFormat="1" applyFont="1" applyFill="1" applyBorder="1" applyAlignment="1">
      <alignment horizontal="center"/>
    </xf>
    <xf numFmtId="170" fontId="127" fillId="0" borderId="138" xfId="30" applyNumberFormat="1" applyFont="1" applyBorder="1" applyAlignment="1">
      <alignment horizontal="center"/>
    </xf>
    <xf numFmtId="49" fontId="125" fillId="2" borderId="0" xfId="30" applyNumberFormat="1" applyFont="1" applyFill="1" applyAlignment="1">
      <alignment horizontal="center"/>
    </xf>
    <xf numFmtId="1" fontId="127" fillId="0" borderId="0" xfId="30" applyNumberFormat="1" applyFont="1" applyAlignment="1">
      <alignment horizontal="center"/>
    </xf>
    <xf numFmtId="0" fontId="128" fillId="0" borderId="0" xfId="3" applyNumberFormat="1" applyFont="1" applyFill="1" applyBorder="1" applyAlignment="1">
      <alignment horizontal="center"/>
    </xf>
    <xf numFmtId="0" fontId="127" fillId="0" borderId="0" xfId="30" applyFont="1" applyFill="1" applyBorder="1" applyAlignment="1">
      <alignment horizontal="center"/>
    </xf>
    <xf numFmtId="164" fontId="127" fillId="0" borderId="0" xfId="30" applyNumberFormat="1" applyFont="1" applyFill="1" applyBorder="1" applyAlignment="1">
      <alignment horizontal="center"/>
    </xf>
    <xf numFmtId="0" fontId="127" fillId="0" borderId="0" xfId="3" applyFont="1" applyFill="1" applyBorder="1" applyAlignment="1">
      <alignment horizontal="center"/>
    </xf>
    <xf numFmtId="0" fontId="10" fillId="0" borderId="0" xfId="3" applyFont="1" applyBorder="1" applyAlignment="1">
      <alignment horizontal="left" vertical="top"/>
    </xf>
    <xf numFmtId="0" fontId="2" fillId="0" borderId="0" xfId="3" applyFont="1" applyFill="1"/>
    <xf numFmtId="0" fontId="2" fillId="0" borderId="26" xfId="3" applyFont="1" applyFill="1" applyBorder="1"/>
    <xf numFmtId="0" fontId="3" fillId="0" borderId="25" xfId="3" applyFont="1" applyFill="1" applyBorder="1"/>
    <xf numFmtId="0" fontId="3" fillId="0" borderId="25" xfId="3" applyFont="1" applyFill="1" applyBorder="1" applyAlignment="1">
      <alignment horizontal="center"/>
    </xf>
    <xf numFmtId="0" fontId="3" fillId="0" borderId="24" xfId="3" applyFont="1" applyFill="1" applyBorder="1" applyAlignment="1">
      <alignment horizontal="center"/>
    </xf>
    <xf numFmtId="0" fontId="2" fillId="0" borderId="23" xfId="3" applyFont="1" applyFill="1" applyBorder="1"/>
    <xf numFmtId="0" fontId="134" fillId="0" borderId="0" xfId="1" applyFont="1" applyBorder="1"/>
    <xf numFmtId="172" fontId="135" fillId="0" borderId="0" xfId="1" applyNumberFormat="1" applyFont="1" applyBorder="1" applyAlignment="1">
      <alignment horizontal="left"/>
    </xf>
    <xf numFmtId="0" fontId="10" fillId="0" borderId="22" xfId="1" applyFont="1" applyBorder="1"/>
    <xf numFmtId="0" fontId="135" fillId="0" borderId="0" xfId="1" applyFont="1" applyBorder="1"/>
    <xf numFmtId="0" fontId="57" fillId="0" borderId="22" xfId="1" applyFont="1" applyBorder="1"/>
    <xf numFmtId="0" fontId="136" fillId="0" borderId="0" xfId="3" applyFont="1" applyFill="1" applyBorder="1" applyAlignment="1">
      <alignment horizontal="center"/>
    </xf>
    <xf numFmtId="0" fontId="135" fillId="0" borderId="0" xfId="3" applyFont="1" applyFill="1" applyBorder="1" applyAlignment="1">
      <alignment horizontal="left"/>
    </xf>
    <xf numFmtId="0" fontId="135" fillId="0" borderId="0" xfId="3" applyFont="1" applyBorder="1" applyAlignment="1">
      <alignment horizontal="center"/>
    </xf>
    <xf numFmtId="0" fontId="57" fillId="0" borderId="22" xfId="3" applyFont="1" applyBorder="1" applyAlignment="1">
      <alignment horizontal="center"/>
    </xf>
    <xf numFmtId="0" fontId="1" fillId="0" borderId="23" xfId="1" applyBorder="1"/>
    <xf numFmtId="0" fontId="26" fillId="0" borderId="0" xfId="1" applyFont="1" applyBorder="1"/>
    <xf numFmtId="0" fontId="1" fillId="0" borderId="22" xfId="1" applyBorder="1"/>
    <xf numFmtId="0" fontId="137" fillId="0" borderId="0" xfId="3" applyFont="1" applyFill="1" applyBorder="1" applyAlignment="1">
      <alignment horizontal="center"/>
    </xf>
    <xf numFmtId="0" fontId="134" fillId="0" borderId="0" xfId="3" applyFont="1" applyFill="1" applyBorder="1" applyAlignment="1">
      <alignment horizontal="left" vertical="center"/>
    </xf>
    <xf numFmtId="0" fontId="137" fillId="0" borderId="0" xfId="3" applyFont="1" applyFill="1" applyBorder="1" applyAlignment="1">
      <alignment horizontal="left" vertical="center"/>
    </xf>
    <xf numFmtId="170" fontId="134" fillId="0" borderId="0" xfId="3" applyNumberFormat="1" applyFont="1" applyFill="1" applyBorder="1" applyAlignment="1">
      <alignment horizontal="center" vertical="justify"/>
    </xf>
    <xf numFmtId="0" fontId="10" fillId="0" borderId="22" xfId="3" applyFont="1" applyBorder="1" applyAlignment="1">
      <alignment horizontal="center"/>
    </xf>
    <xf numFmtId="0" fontId="139" fillId="0" borderId="0" xfId="3" applyFont="1" applyFill="1" applyBorder="1"/>
    <xf numFmtId="0" fontId="140" fillId="0" borderId="0" xfId="3" applyFont="1" applyFill="1" applyBorder="1" applyAlignment="1">
      <alignment horizontal="center"/>
    </xf>
    <xf numFmtId="0" fontId="134" fillId="0" borderId="0" xfId="3" applyFont="1" applyBorder="1" applyAlignment="1">
      <alignment horizontal="center"/>
    </xf>
    <xf numFmtId="0" fontId="141" fillId="0" borderId="0" xfId="3" applyFont="1" applyFill="1" applyBorder="1"/>
    <xf numFmtId="0" fontId="26" fillId="0" borderId="0" xfId="3" applyFont="1" applyBorder="1"/>
    <xf numFmtId="0" fontId="1" fillId="0" borderId="22" xfId="3" applyBorder="1"/>
    <xf numFmtId="0" fontId="142" fillId="0" borderId="0" xfId="1" applyFont="1"/>
    <xf numFmtId="0" fontId="135" fillId="0" borderId="0" xfId="1" applyFont="1" applyBorder="1" applyAlignment="1">
      <alignment horizontal="left" vertical="top"/>
    </xf>
    <xf numFmtId="0" fontId="143" fillId="0" borderId="0" xfId="3" applyFont="1" applyFill="1" applyBorder="1"/>
    <xf numFmtId="0" fontId="58" fillId="0" borderId="22" xfId="3" applyFont="1" applyBorder="1" applyAlignment="1">
      <alignment vertical="center"/>
    </xf>
    <xf numFmtId="0" fontId="3" fillId="0" borderId="0" xfId="3" applyFont="1" applyFill="1" applyBorder="1"/>
    <xf numFmtId="0" fontId="3" fillId="0" borderId="0" xfId="3" applyFont="1" applyBorder="1" applyAlignment="1">
      <alignment horizontal="center"/>
    </xf>
    <xf numFmtId="0" fontId="3" fillId="0" borderId="22" xfId="3" applyFont="1" applyBorder="1" applyAlignment="1">
      <alignment horizontal="center"/>
    </xf>
    <xf numFmtId="0" fontId="2" fillId="0" borderId="21" xfId="3" applyFont="1" applyFill="1" applyBorder="1"/>
    <xf numFmtId="0" fontId="3" fillId="0" borderId="167" xfId="3" applyFont="1" applyFill="1" applyBorder="1"/>
    <xf numFmtId="0" fontId="3" fillId="0" borderId="167" xfId="3" applyFont="1" applyBorder="1" applyAlignment="1">
      <alignment horizontal="center"/>
    </xf>
    <xf numFmtId="0" fontId="3" fillId="0" borderId="19" xfId="3" applyFont="1" applyBorder="1" applyAlignment="1">
      <alignment horizontal="center"/>
    </xf>
    <xf numFmtId="0" fontId="3" fillId="0" borderId="0" xfId="3" applyFont="1" applyFill="1"/>
    <xf numFmtId="0" fontId="80" fillId="22" borderId="88" xfId="3" applyFont="1" applyFill="1" applyBorder="1"/>
    <xf numFmtId="0" fontId="87" fillId="22" borderId="87" xfId="3" applyFont="1" applyFill="1" applyBorder="1" applyAlignment="1">
      <alignment horizontal="left"/>
    </xf>
    <xf numFmtId="0" fontId="63" fillId="22" borderId="0" xfId="3" applyFont="1" applyFill="1" applyBorder="1" applyAlignment="1">
      <alignment horizontal="left" vertical="top"/>
    </xf>
    <xf numFmtId="0" fontId="69" fillId="22" borderId="0" xfId="3" applyFont="1" applyFill="1" applyBorder="1" applyAlignment="1">
      <alignment vertical="center"/>
    </xf>
    <xf numFmtId="0" fontId="71" fillId="22" borderId="0" xfId="3" applyFont="1" applyFill="1" applyBorder="1" applyAlignment="1">
      <alignment horizontal="left"/>
    </xf>
    <xf numFmtId="0" fontId="71" fillId="22" borderId="9" xfId="3" applyFont="1" applyFill="1" applyBorder="1" applyAlignment="1">
      <alignment horizontal="left"/>
    </xf>
    <xf numFmtId="0" fontId="75" fillId="22" borderId="0" xfId="3" applyFont="1" applyFill="1" applyBorder="1" applyAlignment="1">
      <alignment horizontal="left"/>
    </xf>
    <xf numFmtId="0" fontId="67" fillId="22" borderId="0" xfId="3" applyFont="1" applyFill="1" applyBorder="1" applyAlignment="1">
      <alignment horizontal="left"/>
    </xf>
    <xf numFmtId="0" fontId="67" fillId="22" borderId="0" xfId="3" applyFont="1" applyFill="1" applyBorder="1" applyAlignment="1">
      <alignment vertical="center"/>
    </xf>
    <xf numFmtId="0" fontId="67" fillId="22" borderId="0" xfId="3" applyFont="1" applyFill="1" applyBorder="1"/>
    <xf numFmtId="0" fontId="87" fillId="22" borderId="9" xfId="3" applyFont="1" applyFill="1" applyBorder="1" applyAlignment="1">
      <alignment horizontal="left"/>
    </xf>
    <xf numFmtId="0" fontId="80" fillId="22" borderId="87" xfId="3" applyFont="1" applyFill="1" applyBorder="1"/>
    <xf numFmtId="0" fontId="76" fillId="22" borderId="0" xfId="3" applyFont="1" applyFill="1" applyBorder="1"/>
    <xf numFmtId="0" fontId="76" fillId="22" borderId="0" xfId="3" applyFont="1" applyFill="1" applyBorder="1" applyAlignment="1">
      <alignment horizontal="center"/>
    </xf>
    <xf numFmtId="0" fontId="80" fillId="22" borderId="9" xfId="3" applyFont="1" applyFill="1" applyBorder="1"/>
    <xf numFmtId="0" fontId="80" fillId="22" borderId="90" xfId="3" applyFont="1" applyFill="1" applyBorder="1"/>
    <xf numFmtId="0" fontId="63" fillId="22" borderId="89" xfId="3" applyFont="1" applyFill="1" applyBorder="1" applyAlignment="1">
      <alignment horizontal="left" vertical="top"/>
    </xf>
    <xf numFmtId="0" fontId="69" fillId="22" borderId="89" xfId="3" applyFont="1" applyFill="1" applyBorder="1" applyAlignment="1">
      <alignment vertical="center"/>
    </xf>
    <xf numFmtId="0" fontId="71" fillId="22" borderId="89" xfId="3" applyFont="1" applyFill="1" applyBorder="1" applyAlignment="1">
      <alignment horizontal="left"/>
    </xf>
    <xf numFmtId="0" fontId="85" fillId="22" borderId="0" xfId="3" applyFont="1" applyFill="1" applyBorder="1" applyAlignment="1">
      <alignment horizontal="left"/>
    </xf>
    <xf numFmtId="0" fontId="76" fillId="22" borderId="86" xfId="3" applyFont="1" applyFill="1" applyBorder="1"/>
    <xf numFmtId="0" fontId="76" fillId="22" borderId="10" xfId="3" applyFont="1" applyFill="1" applyBorder="1"/>
    <xf numFmtId="0" fontId="76" fillId="22" borderId="10" xfId="3" applyFont="1" applyFill="1" applyBorder="1" applyAlignment="1">
      <alignment horizontal="center"/>
    </xf>
    <xf numFmtId="0" fontId="87" fillId="22" borderId="10" xfId="3" applyFont="1" applyFill="1" applyBorder="1" applyAlignment="1">
      <alignment horizontal="left"/>
    </xf>
    <xf numFmtId="0" fontId="80" fillId="22" borderId="85" xfId="3" applyFont="1" applyFill="1" applyBorder="1"/>
    <xf numFmtId="0" fontId="71" fillId="22" borderId="88" xfId="3" applyFont="1" applyFill="1" applyBorder="1" applyAlignment="1">
      <alignment horizontal="left"/>
    </xf>
    <xf numFmtId="0" fontId="85" fillId="22" borderId="9" xfId="3" applyFont="1" applyFill="1" applyBorder="1" applyAlignment="1">
      <alignment horizontal="left"/>
    </xf>
    <xf numFmtId="0" fontId="76" fillId="22" borderId="85" xfId="3" applyFont="1" applyFill="1" applyBorder="1" applyAlignment="1">
      <alignment horizontal="center"/>
    </xf>
    <xf numFmtId="0" fontId="63" fillId="22" borderId="80" xfId="3" applyFont="1" applyFill="1" applyBorder="1" applyAlignment="1">
      <alignment horizontal="left" vertical="top"/>
    </xf>
    <xf numFmtId="0" fontId="85" fillId="22" borderId="79" xfId="3" applyFont="1" applyFill="1" applyBorder="1" applyAlignment="1">
      <alignment vertical="center"/>
    </xf>
    <xf numFmtId="0" fontId="73" fillId="22" borderId="78" xfId="11" applyFont="1" applyFill="1" applyBorder="1" applyAlignment="1">
      <alignment horizontal="left"/>
    </xf>
    <xf numFmtId="0" fontId="103" fillId="22" borderId="35" xfId="7" applyFont="1" applyFill="1" applyBorder="1" applyAlignment="1">
      <alignment horizontal="center" vertical="center"/>
    </xf>
    <xf numFmtId="0" fontId="103" fillId="22" borderId="35" xfId="1" applyFont="1" applyFill="1" applyBorder="1" applyAlignment="1">
      <alignment horizontal="center" vertical="center"/>
    </xf>
    <xf numFmtId="0" fontId="10" fillId="0" borderId="23" xfId="3" applyFont="1" applyBorder="1" applyAlignment="1">
      <alignment horizontal="left" vertical="top"/>
    </xf>
    <xf numFmtId="0" fontId="10" fillId="0" borderId="22" xfId="3" applyFont="1" applyBorder="1" applyAlignment="1">
      <alignment horizontal="left" vertical="top"/>
    </xf>
    <xf numFmtId="49" fontId="10" fillId="0" borderId="0" xfId="1" applyNumberFormat="1" applyFont="1" applyFill="1" applyBorder="1" applyAlignment="1" applyProtection="1">
      <alignment horizontal="left" vertical="center" wrapText="1"/>
    </xf>
    <xf numFmtId="49" fontId="11" fillId="0" borderId="0" xfId="1" applyNumberFormat="1" applyFont="1" applyFill="1" applyBorder="1" applyAlignment="1" applyProtection="1">
      <alignment horizontal="left" vertical="center" wrapText="1"/>
    </xf>
    <xf numFmtId="49" fontId="11" fillId="0" borderId="15" xfId="1" applyNumberFormat="1" applyFont="1" applyFill="1" applyBorder="1" applyAlignment="1" applyProtection="1">
      <alignment horizontal="left" vertical="center"/>
    </xf>
    <xf numFmtId="49" fontId="10" fillId="0" borderId="14" xfId="1" applyNumberFormat="1" applyFont="1" applyFill="1" applyBorder="1" applyAlignment="1" applyProtection="1">
      <alignment horizontal="left" vertical="center" wrapText="1"/>
    </xf>
    <xf numFmtId="49" fontId="10" fillId="0" borderId="15" xfId="1" applyNumberFormat="1" applyFont="1" applyFill="1" applyBorder="1" applyAlignment="1" applyProtection="1">
      <alignment horizontal="left" vertical="center"/>
    </xf>
    <xf numFmtId="0" fontId="0" fillId="0" borderId="0" xfId="0" applyAlignment="1"/>
    <xf numFmtId="173" fontId="0" fillId="0" borderId="0" xfId="0" applyNumberFormat="1" applyAlignment="1"/>
    <xf numFmtId="0" fontId="1" fillId="0" borderId="167" xfId="3" applyFont="1" applyBorder="1" applyAlignment="1">
      <alignment wrapText="1"/>
    </xf>
    <xf numFmtId="0" fontId="10" fillId="0" borderId="167" xfId="3" applyFont="1" applyBorder="1" applyAlignment="1"/>
    <xf numFmtId="0" fontId="10" fillId="0" borderId="167" xfId="3" applyFont="1" applyBorder="1" applyAlignment="1">
      <alignment vertical="top" wrapText="1"/>
    </xf>
    <xf numFmtId="0" fontId="145" fillId="0" borderId="0" xfId="0" applyNumberFormat="1" applyFont="1"/>
    <xf numFmtId="0" fontId="146" fillId="0" borderId="0" xfId="0" applyFont="1" applyAlignment="1">
      <alignment horizontal="center"/>
    </xf>
    <xf numFmtId="0" fontId="0" fillId="0" borderId="172" xfId="0" applyBorder="1" applyAlignment="1">
      <alignment horizontal="center"/>
    </xf>
    <xf numFmtId="0" fontId="72" fillId="22" borderId="3" xfId="3" applyNumberFormat="1" applyFont="1" applyFill="1" applyBorder="1" applyAlignment="1">
      <alignment horizontal="left"/>
    </xf>
    <xf numFmtId="0" fontId="72" fillId="20" borderId="3" xfId="3" applyNumberFormat="1" applyFont="1" applyFill="1" applyBorder="1" applyAlignment="1">
      <alignment horizontal="left"/>
    </xf>
    <xf numFmtId="0" fontId="144" fillId="20" borderId="7" xfId="3" applyNumberFormat="1" applyFont="1" applyFill="1" applyBorder="1" applyAlignment="1">
      <alignment horizontal="left"/>
    </xf>
    <xf numFmtId="0" fontId="144" fillId="22" borderId="7" xfId="3" applyNumberFormat="1" applyFont="1" applyFill="1" applyBorder="1" applyAlignment="1">
      <alignment horizontal="left"/>
    </xf>
    <xf numFmtId="170" fontId="104" fillId="0" borderId="50" xfId="30" applyNumberFormat="1" applyFont="1" applyFill="1" applyBorder="1" applyAlignment="1">
      <alignment horizontal="center"/>
    </xf>
    <xf numFmtId="170" fontId="104" fillId="0" borderId="57" xfId="30" applyNumberFormat="1" applyFont="1" applyFill="1" applyBorder="1" applyAlignment="1">
      <alignment horizontal="center"/>
    </xf>
    <xf numFmtId="170" fontId="104" fillId="0" borderId="39" xfId="30" applyNumberFormat="1" applyFont="1" applyFill="1" applyBorder="1" applyAlignment="1">
      <alignment horizontal="center"/>
    </xf>
    <xf numFmtId="170" fontId="104" fillId="0" borderId="144" xfId="30" applyNumberFormat="1" applyFont="1" applyFill="1" applyBorder="1" applyAlignment="1">
      <alignment horizontal="center"/>
    </xf>
    <xf numFmtId="0" fontId="115" fillId="4" borderId="145" xfId="3" applyFont="1" applyFill="1" applyBorder="1" applyAlignment="1">
      <alignment horizontal="center"/>
    </xf>
    <xf numFmtId="170" fontId="104" fillId="0" borderId="56" xfId="30" applyNumberFormat="1" applyFont="1" applyFill="1" applyBorder="1" applyAlignment="1">
      <alignment horizontal="center"/>
    </xf>
    <xf numFmtId="0" fontId="150" fillId="0" borderId="0" xfId="0" applyFont="1"/>
    <xf numFmtId="0" fontId="30" fillId="0" borderId="35" xfId="3" applyFont="1" applyFill="1" applyBorder="1" applyAlignment="1">
      <alignment horizontal="center" vertical="center" wrapText="1"/>
    </xf>
    <xf numFmtId="0" fontId="30" fillId="0" borderId="35" xfId="3" applyFont="1" applyFill="1" applyBorder="1" applyAlignment="1">
      <alignment horizontal="center" vertical="center"/>
    </xf>
    <xf numFmtId="0" fontId="151" fillId="0" borderId="0" xfId="3" applyFont="1" applyFill="1" applyBorder="1" applyAlignment="1">
      <alignment vertical="center"/>
    </xf>
    <xf numFmtId="0" fontId="152" fillId="0" borderId="0" xfId="3" applyFont="1" applyFill="1" applyBorder="1" applyAlignment="1">
      <alignment horizontal="center" vertical="center"/>
    </xf>
    <xf numFmtId="0" fontId="9" fillId="4" borderId="175" xfId="29" applyNumberFormat="1" applyFill="1" applyBorder="1" applyAlignment="1" applyProtection="1">
      <alignment horizontal="center" vertical="center" wrapText="1"/>
    </xf>
    <xf numFmtId="0" fontId="63" fillId="24" borderId="80" xfId="3" applyFont="1" applyFill="1" applyBorder="1" applyAlignment="1">
      <alignment horizontal="left" vertical="top"/>
    </xf>
    <xf numFmtId="0" fontId="86" fillId="24" borderId="79" xfId="3" applyFont="1" applyFill="1" applyBorder="1" applyAlignment="1">
      <alignment vertical="center"/>
    </xf>
    <xf numFmtId="0" fontId="73" fillId="24" borderId="78" xfId="10" applyFont="1" applyFill="1" applyBorder="1" applyAlignment="1">
      <alignment horizontal="left"/>
    </xf>
    <xf numFmtId="0" fontId="5" fillId="0" borderId="0" xfId="16"/>
    <xf numFmtId="0" fontId="154" fillId="25" borderId="80" xfId="1" applyFont="1" applyFill="1" applyBorder="1" applyAlignment="1">
      <alignment horizontal="left" vertical="center"/>
    </xf>
    <xf numFmtId="0" fontId="25" fillId="25" borderId="79" xfId="1" applyFont="1" applyFill="1" applyBorder="1" applyAlignment="1">
      <alignment horizontal="center" vertical="justify" wrapText="1"/>
    </xf>
    <xf numFmtId="0" fontId="25" fillId="25" borderId="79" xfId="1" applyFont="1" applyFill="1" applyBorder="1" applyAlignment="1">
      <alignment horizontal="center" vertical="center" wrapText="1"/>
    </xf>
    <xf numFmtId="0" fontId="25" fillId="25" borderId="79" xfId="1" applyFont="1" applyFill="1" applyBorder="1" applyAlignment="1">
      <alignment horizontal="center" vertical="center"/>
    </xf>
    <xf numFmtId="0" fontId="155" fillId="25" borderId="79" xfId="1" applyFont="1" applyFill="1" applyBorder="1" applyAlignment="1">
      <alignment horizontal="center" vertical="justify"/>
    </xf>
    <xf numFmtId="0" fontId="155" fillId="25" borderId="79" xfId="1" applyFont="1" applyFill="1" applyBorder="1" applyAlignment="1">
      <alignment horizontal="center" vertical="justify" wrapText="1"/>
    </xf>
    <xf numFmtId="0" fontId="155" fillId="25" borderId="78" xfId="1" applyFont="1" applyFill="1" applyBorder="1" applyAlignment="1">
      <alignment horizontal="center" vertical="justify" wrapText="1"/>
    </xf>
    <xf numFmtId="0" fontId="156" fillId="0" borderId="0" xfId="3" applyFont="1" applyFill="1" applyBorder="1" applyAlignment="1">
      <alignment horizontal="center" vertical="center"/>
    </xf>
    <xf numFmtId="0" fontId="157" fillId="0" borderId="0" xfId="3" applyFont="1" applyFill="1" applyBorder="1" applyAlignment="1">
      <alignment horizontal="center" vertical="center"/>
    </xf>
    <xf numFmtId="0" fontId="10" fillId="0" borderId="78" xfId="3" applyFont="1" applyBorder="1" applyAlignment="1">
      <alignment horizontal="center" vertical="top"/>
    </xf>
    <xf numFmtId="0" fontId="10" fillId="0" borderId="78" xfId="3" applyFont="1" applyFill="1" applyBorder="1" applyAlignment="1">
      <alignment horizontal="left" vertical="top"/>
    </xf>
    <xf numFmtId="0" fontId="10" fillId="0" borderId="35" xfId="3" applyNumberFormat="1" applyFont="1" applyBorder="1" applyAlignment="1">
      <alignment vertical="top" wrapText="1"/>
    </xf>
    <xf numFmtId="0" fontId="5" fillId="0" borderId="0" xfId="11" applyAlignment="1">
      <alignment vertical="top"/>
    </xf>
    <xf numFmtId="0" fontId="10" fillId="0" borderId="35" xfId="3" applyFont="1" applyBorder="1" applyAlignment="1">
      <alignment horizontal="center" vertical="top"/>
    </xf>
    <xf numFmtId="0" fontId="10" fillId="0" borderId="35" xfId="3" applyFont="1" applyFill="1" applyBorder="1" applyAlignment="1">
      <alignment horizontal="left" vertical="top"/>
    </xf>
    <xf numFmtId="0" fontId="10" fillId="0" borderId="35" xfId="3" applyFont="1" applyFill="1" applyBorder="1" applyAlignment="1">
      <alignment horizontal="center" vertical="top"/>
    </xf>
    <xf numFmtId="0" fontId="10" fillId="0" borderId="35" xfId="3" applyNumberFormat="1" applyFont="1" applyBorder="1" applyAlignment="1">
      <alignment horizontal="left" vertical="top" wrapText="1"/>
    </xf>
    <xf numFmtId="0" fontId="10" fillId="0" borderId="35" xfId="3" applyFont="1" applyBorder="1" applyAlignment="1">
      <alignment vertical="top" wrapText="1"/>
    </xf>
    <xf numFmtId="0" fontId="149" fillId="0" borderId="35" xfId="3" applyFont="1" applyBorder="1" applyAlignment="1">
      <alignment horizontal="center" vertical="top"/>
    </xf>
    <xf numFmtId="0" fontId="149" fillId="0" borderId="35" xfId="3" applyFont="1" applyFill="1" applyBorder="1" applyAlignment="1">
      <alignment horizontal="left" vertical="top"/>
    </xf>
    <xf numFmtId="0" fontId="19" fillId="0" borderId="35" xfId="3" applyNumberFormat="1" applyFont="1" applyBorder="1" applyAlignment="1">
      <alignment vertical="top" wrapText="1"/>
    </xf>
    <xf numFmtId="0" fontId="10" fillId="0" borderId="35" xfId="3" applyFont="1" applyFill="1" applyBorder="1" applyAlignment="1" applyProtection="1">
      <alignment horizontal="left" vertical="top"/>
      <protection locked="0"/>
    </xf>
    <xf numFmtId="0" fontId="10" fillId="0" borderId="35" xfId="3" applyFont="1" applyBorder="1" applyAlignment="1" applyProtection="1">
      <alignment horizontal="center" vertical="top"/>
      <protection locked="0"/>
    </xf>
    <xf numFmtId="0" fontId="10" fillId="0" borderId="78" xfId="3" applyNumberFormat="1" applyFont="1" applyBorder="1" applyAlignment="1">
      <alignment vertical="top" wrapText="1"/>
    </xf>
    <xf numFmtId="0" fontId="10" fillId="0" borderId="35" xfId="3" applyNumberFormat="1" applyFont="1" applyFill="1" applyBorder="1" applyAlignment="1">
      <alignment horizontal="left" vertical="top" wrapText="1"/>
    </xf>
    <xf numFmtId="0" fontId="10" fillId="0" borderId="35" xfId="3" applyFont="1" applyFill="1" applyBorder="1" applyAlignment="1" applyProtection="1">
      <alignment horizontal="center" vertical="top"/>
      <protection locked="0"/>
    </xf>
    <xf numFmtId="0" fontId="10" fillId="0" borderId="35" xfId="3" applyNumberFormat="1" applyFont="1" applyFill="1" applyBorder="1" applyAlignment="1">
      <alignment vertical="top" wrapText="1"/>
    </xf>
    <xf numFmtId="49" fontId="128" fillId="19" borderId="118" xfId="30" applyNumberFormat="1" applyFont="1" applyFill="1" applyBorder="1" applyAlignment="1">
      <alignment horizontal="center"/>
    </xf>
    <xf numFmtId="49" fontId="128" fillId="19" borderId="123" xfId="30" applyNumberFormat="1" applyFont="1" applyFill="1" applyBorder="1" applyAlignment="1">
      <alignment horizontal="center"/>
    </xf>
    <xf numFmtId="0" fontId="60" fillId="0" borderId="0" xfId="1" applyFont="1" applyFill="1" applyBorder="1" applyAlignment="1">
      <alignment horizontal="center"/>
    </xf>
    <xf numFmtId="168" fontId="104" fillId="0" borderId="39" xfId="30" applyNumberFormat="1" applyFont="1" applyBorder="1" applyAlignment="1">
      <alignment horizontal="center"/>
    </xf>
    <xf numFmtId="49" fontId="128" fillId="19" borderId="116" xfId="30" applyNumberFormat="1" applyFont="1" applyFill="1" applyBorder="1" applyAlignment="1">
      <alignment horizontal="center"/>
    </xf>
    <xf numFmtId="49" fontId="128" fillId="19" borderId="109" xfId="30" applyNumberFormat="1" applyFont="1" applyFill="1" applyBorder="1" applyAlignment="1">
      <alignment horizontal="center"/>
    </xf>
    <xf numFmtId="49" fontId="128" fillId="19" borderId="129" xfId="30" applyNumberFormat="1" applyFont="1" applyFill="1" applyBorder="1" applyAlignment="1">
      <alignment horizontal="center"/>
    </xf>
    <xf numFmtId="49" fontId="128" fillId="19" borderId="130" xfId="30" applyNumberFormat="1" applyFont="1" applyFill="1" applyBorder="1" applyAlignment="1">
      <alignment horizontal="center"/>
    </xf>
    <xf numFmtId="0" fontId="0" fillId="0" borderId="0" xfId="0"/>
    <xf numFmtId="0" fontId="0" fillId="0" borderId="0" xfId="0"/>
    <xf numFmtId="0" fontId="1" fillId="0" borderId="0" xfId="1" applyFill="1" applyAlignment="1">
      <alignment vertical="center"/>
    </xf>
    <xf numFmtId="49" fontId="112" fillId="23" borderId="74" xfId="30" applyNumberFormat="1" applyFont="1" applyFill="1" applyBorder="1" applyAlignment="1">
      <alignment horizontal="center"/>
    </xf>
    <xf numFmtId="49" fontId="112" fillId="23" borderId="73" xfId="30" applyNumberFormat="1" applyFont="1" applyFill="1" applyBorder="1" applyAlignment="1">
      <alignment horizontal="center"/>
    </xf>
    <xf numFmtId="49" fontId="116" fillId="23" borderId="72" xfId="30" applyNumberFormat="1" applyFont="1" applyFill="1" applyBorder="1" applyAlignment="1">
      <alignment horizontal="center"/>
    </xf>
    <xf numFmtId="49" fontId="112" fillId="23" borderId="71" xfId="30" applyNumberFormat="1" applyFont="1" applyFill="1" applyBorder="1" applyAlignment="1">
      <alignment horizontal="center"/>
    </xf>
    <xf numFmtId="49" fontId="112" fillId="23" borderId="70" xfId="30" applyNumberFormat="1" applyFont="1" applyFill="1" applyBorder="1" applyAlignment="1">
      <alignment horizontal="center"/>
    </xf>
    <xf numFmtId="49" fontId="116" fillId="23" borderId="69" xfId="30" applyNumberFormat="1" applyFont="1" applyFill="1" applyBorder="1" applyAlignment="1">
      <alignment horizontal="center"/>
    </xf>
    <xf numFmtId="49" fontId="112" fillId="23" borderId="68" xfId="30" applyNumberFormat="1" applyFont="1" applyFill="1" applyBorder="1" applyAlignment="1">
      <alignment horizontal="center"/>
    </xf>
    <xf numFmtId="49" fontId="132" fillId="23" borderId="70" xfId="30" applyNumberFormat="1" applyFont="1" applyFill="1" applyBorder="1" applyAlignment="1">
      <alignment horizontal="center"/>
    </xf>
    <xf numFmtId="49" fontId="131" fillId="23" borderId="69" xfId="30" applyNumberFormat="1" applyFont="1" applyFill="1" applyBorder="1" applyAlignment="1">
      <alignment horizontal="center"/>
    </xf>
    <xf numFmtId="49" fontId="132" fillId="23" borderId="68" xfId="30" applyNumberFormat="1" applyFont="1" applyFill="1" applyBorder="1" applyAlignment="1">
      <alignment horizontal="center"/>
    </xf>
    <xf numFmtId="49" fontId="112" fillId="23" borderId="47" xfId="30" applyNumberFormat="1" applyFont="1" applyFill="1" applyBorder="1" applyAlignment="1">
      <alignment horizontal="center"/>
    </xf>
    <xf numFmtId="49" fontId="112" fillId="23" borderId="143" xfId="30" applyNumberFormat="1" applyFont="1" applyFill="1" applyBorder="1" applyAlignment="1">
      <alignment horizontal="center"/>
    </xf>
    <xf numFmtId="49" fontId="112" fillId="23" borderId="6" xfId="30" applyNumberFormat="1" applyFont="1" applyFill="1" applyBorder="1" applyAlignment="1">
      <alignment horizontal="center"/>
    </xf>
    <xf numFmtId="49" fontId="112" fillId="23" borderId="96" xfId="30" applyNumberFormat="1" applyFont="1" applyFill="1" applyBorder="1" applyAlignment="1">
      <alignment horizontal="center"/>
    </xf>
    <xf numFmtId="49" fontId="112" fillId="23" borderId="48" xfId="30" applyNumberFormat="1" applyFont="1" applyFill="1" applyBorder="1" applyAlignment="1">
      <alignment horizontal="center"/>
    </xf>
    <xf numFmtId="49" fontId="112" fillId="23" borderId="40" xfId="30" applyNumberFormat="1" applyFont="1" applyFill="1" applyBorder="1" applyAlignment="1">
      <alignment horizontal="center"/>
    </xf>
    <xf numFmtId="170" fontId="127" fillId="0" borderId="184" xfId="30" applyNumberFormat="1" applyFont="1" applyFill="1" applyBorder="1" applyAlignment="1">
      <alignment horizontal="center"/>
    </xf>
    <xf numFmtId="168" fontId="127" fillId="0" borderId="185" xfId="30" applyNumberFormat="1" applyFont="1" applyFill="1" applyBorder="1" applyAlignment="1">
      <alignment horizontal="center"/>
    </xf>
    <xf numFmtId="170" fontId="127" fillId="0" borderId="186" xfId="30" applyNumberFormat="1" applyFont="1" applyFill="1" applyBorder="1" applyAlignment="1">
      <alignment horizontal="center"/>
    </xf>
    <xf numFmtId="170" fontId="127" fillId="0" borderId="187" xfId="30" applyNumberFormat="1" applyFont="1" applyFill="1" applyBorder="1" applyAlignment="1">
      <alignment horizontal="center"/>
    </xf>
    <xf numFmtId="49" fontId="127" fillId="0" borderId="185" xfId="30" applyNumberFormat="1" applyFont="1" applyFill="1" applyBorder="1" applyAlignment="1">
      <alignment horizontal="center"/>
    </xf>
    <xf numFmtId="170" fontId="127" fillId="0" borderId="188" xfId="30" applyNumberFormat="1" applyFont="1" applyFill="1" applyBorder="1" applyAlignment="1">
      <alignment horizontal="center"/>
    </xf>
    <xf numFmtId="0" fontId="164" fillId="0" borderId="0" xfId="3" applyFont="1" applyFill="1" applyBorder="1" applyAlignment="1">
      <alignment vertical="center"/>
    </xf>
    <xf numFmtId="0" fontId="127" fillId="0" borderId="0" xfId="30" applyFont="1" applyFill="1" applyAlignment="1">
      <alignment horizontal="center"/>
    </xf>
    <xf numFmtId="0" fontId="128" fillId="0" borderId="0" xfId="3" applyFont="1" applyFill="1" applyBorder="1" applyAlignment="1">
      <alignment vertical="center"/>
    </xf>
    <xf numFmtId="0" fontId="128" fillId="0" borderId="0" xfId="3" applyNumberFormat="1" applyFont="1" applyFill="1" applyBorder="1" applyAlignment="1">
      <alignment vertical="center"/>
    </xf>
    <xf numFmtId="0" fontId="128" fillId="0" borderId="0" xfId="30" applyFont="1" applyFill="1"/>
    <xf numFmtId="49" fontId="165" fillId="0" borderId="0" xfId="3" applyNumberFormat="1" applyFont="1" applyFill="1" applyBorder="1" applyAlignment="1">
      <alignment horizontal="center" vertical="justify"/>
    </xf>
    <xf numFmtId="0" fontId="125" fillId="0" borderId="0" xfId="30" applyFont="1"/>
    <xf numFmtId="49" fontId="128" fillId="19" borderId="108" xfId="30" applyNumberFormat="1" applyFont="1" applyFill="1" applyBorder="1" applyAlignment="1">
      <alignment horizontal="center"/>
    </xf>
    <xf numFmtId="49" fontId="128" fillId="19" borderId="191" xfId="30" applyNumberFormat="1" applyFont="1" applyFill="1" applyBorder="1" applyAlignment="1">
      <alignment horizontal="center"/>
    </xf>
    <xf numFmtId="49" fontId="128" fillId="19" borderId="110" xfId="30" applyNumberFormat="1" applyFont="1" applyFill="1" applyBorder="1" applyAlignment="1">
      <alignment horizontal="center"/>
    </xf>
    <xf numFmtId="49" fontId="128" fillId="19" borderId="192" xfId="30" applyNumberFormat="1" applyFont="1" applyFill="1" applyBorder="1" applyAlignment="1">
      <alignment horizontal="center"/>
    </xf>
    <xf numFmtId="49" fontId="128" fillId="19" borderId="193" xfId="30" applyNumberFormat="1" applyFont="1" applyFill="1" applyBorder="1" applyAlignment="1">
      <alignment horizontal="center"/>
    </xf>
    <xf numFmtId="49" fontId="128" fillId="19" borderId="194" xfId="30" applyNumberFormat="1" applyFont="1" applyFill="1" applyBorder="1" applyAlignment="1">
      <alignment horizontal="center"/>
    </xf>
    <xf numFmtId="170" fontId="127" fillId="0" borderId="111" xfId="30" applyNumberFormat="1" applyFont="1" applyBorder="1" applyAlignment="1">
      <alignment horizontal="center"/>
    </xf>
    <xf numFmtId="170" fontId="127" fillId="0" borderId="195" xfId="30" applyNumberFormat="1" applyFont="1" applyBorder="1" applyAlignment="1">
      <alignment horizontal="center"/>
    </xf>
    <xf numFmtId="170" fontId="127" fillId="0" borderId="113" xfId="30" applyNumberFormat="1" applyFont="1" applyBorder="1" applyAlignment="1">
      <alignment horizontal="center"/>
    </xf>
    <xf numFmtId="49" fontId="127" fillId="0" borderId="0" xfId="30" applyNumberFormat="1" applyFont="1" applyBorder="1" applyAlignment="1">
      <alignment horizontal="center"/>
    </xf>
    <xf numFmtId="0" fontId="166" fillId="19" borderId="196" xfId="3" applyFont="1" applyFill="1" applyBorder="1" applyAlignment="1">
      <alignment horizontal="center"/>
    </xf>
    <xf numFmtId="0" fontId="128" fillId="19" borderId="197" xfId="30" applyNumberFormat="1" applyFont="1" applyFill="1" applyBorder="1" applyAlignment="1">
      <alignment horizontal="center"/>
    </xf>
    <xf numFmtId="169" fontId="127" fillId="0" borderId="0" xfId="30" applyNumberFormat="1" applyFont="1" applyFill="1" applyBorder="1" applyAlignment="1">
      <alignment horizontal="center"/>
    </xf>
    <xf numFmtId="49" fontId="128" fillId="19" borderId="207" xfId="30" applyNumberFormat="1" applyFont="1" applyFill="1" applyBorder="1" applyAlignment="1">
      <alignment horizontal="center"/>
    </xf>
    <xf numFmtId="49" fontId="128" fillId="19" borderId="208" xfId="30" applyNumberFormat="1" applyFont="1" applyFill="1" applyBorder="1" applyAlignment="1">
      <alignment horizontal="center"/>
    </xf>
    <xf numFmtId="49" fontId="128" fillId="19" borderId="209" xfId="30" applyNumberFormat="1" applyFont="1" applyFill="1" applyBorder="1" applyAlignment="1">
      <alignment horizontal="center"/>
    </xf>
    <xf numFmtId="49" fontId="128" fillId="19" borderId="210" xfId="30" applyNumberFormat="1" applyFont="1" applyFill="1" applyBorder="1" applyAlignment="1">
      <alignment horizontal="center"/>
    </xf>
    <xf numFmtId="49" fontId="128" fillId="19" borderId="211" xfId="30" applyNumberFormat="1" applyFont="1" applyFill="1" applyBorder="1" applyAlignment="1">
      <alignment horizontal="center"/>
    </xf>
    <xf numFmtId="49" fontId="128" fillId="19" borderId="212" xfId="30" applyNumberFormat="1" applyFont="1" applyFill="1" applyBorder="1" applyAlignment="1">
      <alignment horizontal="center"/>
    </xf>
    <xf numFmtId="49" fontId="128" fillId="19" borderId="115" xfId="30" applyNumberFormat="1" applyFont="1" applyFill="1" applyBorder="1" applyAlignment="1">
      <alignment horizontal="center"/>
    </xf>
    <xf numFmtId="49" fontId="128" fillId="19" borderId="213" xfId="30" applyNumberFormat="1" applyFont="1" applyFill="1" applyBorder="1" applyAlignment="1">
      <alignment horizontal="center"/>
    </xf>
    <xf numFmtId="49" fontId="128" fillId="19" borderId="214" xfId="30" applyNumberFormat="1" applyFont="1" applyFill="1" applyBorder="1" applyAlignment="1">
      <alignment horizontal="center"/>
    </xf>
    <xf numFmtId="49" fontId="128" fillId="19" borderId="114" xfId="30" applyNumberFormat="1" applyFont="1" applyFill="1" applyBorder="1" applyAlignment="1">
      <alignment horizontal="center"/>
    </xf>
    <xf numFmtId="49" fontId="128" fillId="19" borderId="215" xfId="30" applyNumberFormat="1" applyFont="1" applyFill="1" applyBorder="1" applyAlignment="1">
      <alignment horizontal="center"/>
    </xf>
    <xf numFmtId="49" fontId="128" fillId="19" borderId="216" xfId="30" applyNumberFormat="1" applyFont="1" applyFill="1" applyBorder="1" applyAlignment="1">
      <alignment horizontal="center"/>
    </xf>
    <xf numFmtId="49" fontId="128" fillId="19" borderId="217" xfId="30" applyNumberFormat="1" applyFont="1" applyFill="1" applyBorder="1" applyAlignment="1">
      <alignment horizontal="center"/>
    </xf>
    <xf numFmtId="169" fontId="127" fillId="0" borderId="111" xfId="30" applyNumberFormat="1" applyFont="1" applyBorder="1" applyAlignment="1">
      <alignment horizontal="center"/>
    </xf>
    <xf numFmtId="169" fontId="127" fillId="0" borderId="218" xfId="30" applyNumberFormat="1" applyFont="1" applyBorder="1" applyAlignment="1">
      <alignment horizontal="center"/>
    </xf>
    <xf numFmtId="169" fontId="127" fillId="0" borderId="198" xfId="30" applyNumberFormat="1" applyFont="1" applyBorder="1" applyAlignment="1">
      <alignment horizontal="center"/>
    </xf>
    <xf numFmtId="169" fontId="127" fillId="0" borderId="199" xfId="30" applyNumberFormat="1" applyFont="1" applyBorder="1" applyAlignment="1">
      <alignment horizontal="center"/>
    </xf>
    <xf numFmtId="169" fontId="127" fillId="0" borderId="113" xfId="30" applyNumberFormat="1" applyFont="1" applyBorder="1" applyAlignment="1">
      <alignment horizontal="center"/>
    </xf>
    <xf numFmtId="169" fontId="127" fillId="0" borderId="219" xfId="30" applyNumberFormat="1" applyFont="1" applyBorder="1" applyAlignment="1">
      <alignment horizontal="center"/>
    </xf>
    <xf numFmtId="169" fontId="127" fillId="0" borderId="200" xfId="30" applyNumberFormat="1" applyFont="1" applyBorder="1" applyAlignment="1">
      <alignment horizontal="center"/>
    </xf>
    <xf numFmtId="169" fontId="127" fillId="0" borderId="201" xfId="30" applyNumberFormat="1" applyFont="1" applyBorder="1" applyAlignment="1">
      <alignment horizontal="center"/>
    </xf>
    <xf numFmtId="169" fontId="127" fillId="0" borderId="112" xfId="30" applyNumberFormat="1" applyFont="1" applyBorder="1" applyAlignment="1">
      <alignment horizontal="center"/>
    </xf>
    <xf numFmtId="169" fontId="22" fillId="0" borderId="219" xfId="30" applyNumberFormat="1" applyFont="1" applyFill="1" applyBorder="1" applyAlignment="1">
      <alignment horizontal="center"/>
    </xf>
    <xf numFmtId="169" fontId="22" fillId="0" borderId="218" xfId="30" applyNumberFormat="1" applyFont="1" applyFill="1" applyBorder="1" applyAlignment="1">
      <alignment horizontal="center"/>
    </xf>
    <xf numFmtId="169" fontId="22" fillId="0" borderId="200" xfId="30" applyNumberFormat="1" applyFont="1" applyFill="1" applyBorder="1" applyAlignment="1">
      <alignment horizontal="center"/>
    </xf>
    <xf numFmtId="169" fontId="22" fillId="0" borderId="201" xfId="30" applyNumberFormat="1" applyFont="1" applyFill="1" applyBorder="1" applyAlignment="1">
      <alignment horizontal="center"/>
    </xf>
    <xf numFmtId="169" fontId="22" fillId="0" borderId="113" xfId="30" applyNumberFormat="1" applyFont="1" applyFill="1" applyBorder="1" applyAlignment="1">
      <alignment horizontal="center"/>
    </xf>
    <xf numFmtId="49" fontId="128" fillId="19" borderId="221" xfId="30" applyNumberFormat="1" applyFont="1" applyFill="1" applyBorder="1" applyAlignment="1">
      <alignment horizontal="center"/>
    </xf>
    <xf numFmtId="49" fontId="128" fillId="19" borderId="96" xfId="30" applyNumberFormat="1" applyFont="1" applyFill="1" applyBorder="1" applyAlignment="1">
      <alignment horizontal="center"/>
    </xf>
    <xf numFmtId="49" fontId="128" fillId="19" borderId="222" xfId="30" applyNumberFormat="1" applyFont="1" applyFill="1" applyBorder="1" applyAlignment="1">
      <alignment horizontal="center"/>
    </xf>
    <xf numFmtId="49" fontId="128" fillId="19" borderId="43" xfId="30" applyNumberFormat="1" applyFont="1" applyFill="1" applyBorder="1" applyAlignment="1">
      <alignment horizontal="center"/>
    </xf>
    <xf numFmtId="49" fontId="128" fillId="19" borderId="223" xfId="30" applyNumberFormat="1" applyFont="1" applyFill="1" applyBorder="1" applyAlignment="1">
      <alignment horizontal="center"/>
    </xf>
    <xf numFmtId="49" fontId="128" fillId="19" borderId="224" xfId="30" applyNumberFormat="1" applyFont="1" applyFill="1" applyBorder="1" applyAlignment="1">
      <alignment horizontal="center"/>
    </xf>
    <xf numFmtId="168" fontId="127" fillId="0" borderId="227" xfId="30" applyNumberFormat="1" applyFont="1" applyBorder="1" applyAlignment="1">
      <alignment horizontal="center"/>
    </xf>
    <xf numFmtId="168" fontId="127" fillId="0" borderId="228" xfId="30" applyNumberFormat="1" applyFont="1" applyBorder="1" applyAlignment="1">
      <alignment horizontal="center"/>
    </xf>
    <xf numFmtId="49" fontId="127" fillId="0" borderId="0" xfId="30" applyNumberFormat="1" applyFont="1" applyAlignment="1">
      <alignment horizontal="left"/>
    </xf>
    <xf numFmtId="49" fontId="128" fillId="19" borderId="181" xfId="30" applyNumberFormat="1" applyFont="1" applyFill="1" applyBorder="1" applyAlignment="1">
      <alignment horizontal="center"/>
    </xf>
    <xf numFmtId="49" fontId="128" fillId="19" borderId="182" xfId="30" applyNumberFormat="1" applyFont="1" applyFill="1" applyBorder="1" applyAlignment="1">
      <alignment horizontal="center"/>
    </xf>
    <xf numFmtId="49" fontId="128" fillId="19" borderId="183" xfId="30" applyNumberFormat="1" applyFont="1" applyFill="1" applyBorder="1" applyAlignment="1">
      <alignment horizontal="center"/>
    </xf>
    <xf numFmtId="49" fontId="128" fillId="26" borderId="118" xfId="30" applyNumberFormat="1" applyFont="1" applyFill="1" applyBorder="1" applyAlignment="1">
      <alignment horizontal="center"/>
    </xf>
    <xf numFmtId="49" fontId="128" fillId="26" borderId="49" xfId="30" applyNumberFormat="1" applyFont="1" applyFill="1" applyBorder="1" applyAlignment="1">
      <alignment horizontal="center"/>
    </xf>
    <xf numFmtId="49" fontId="128" fillId="26" borderId="3" xfId="30" applyNumberFormat="1" applyFont="1" applyFill="1" applyBorder="1" applyAlignment="1">
      <alignment horizontal="center"/>
    </xf>
    <xf numFmtId="49" fontId="128" fillId="26" borderId="123" xfId="30" applyNumberFormat="1" applyFont="1" applyFill="1" applyBorder="1" applyAlignment="1">
      <alignment horizontal="center"/>
    </xf>
    <xf numFmtId="49" fontId="129" fillId="26" borderId="121" xfId="30" applyNumberFormat="1" applyFont="1" applyFill="1" applyBorder="1" applyAlignment="1">
      <alignment horizontal="center"/>
    </xf>
    <xf numFmtId="49" fontId="128" fillId="26" borderId="124" xfId="30" applyNumberFormat="1" applyFont="1" applyFill="1" applyBorder="1" applyAlignment="1">
      <alignment horizontal="center"/>
    </xf>
    <xf numFmtId="49" fontId="128" fillId="26" borderId="47" xfId="30" applyNumberFormat="1" applyFont="1" applyFill="1" applyBorder="1" applyAlignment="1">
      <alignment horizontal="center"/>
    </xf>
    <xf numFmtId="49" fontId="128" fillId="26" borderId="125" xfId="30" applyNumberFormat="1" applyFont="1" applyFill="1" applyBorder="1" applyAlignment="1">
      <alignment horizontal="center"/>
    </xf>
    <xf numFmtId="0" fontId="160" fillId="0" borderId="0" xfId="30" applyFont="1" applyFill="1" applyAlignment="1">
      <alignment horizontal="center"/>
    </xf>
    <xf numFmtId="170" fontId="127" fillId="0" borderId="0" xfId="30" applyNumberFormat="1" applyFont="1" applyBorder="1" applyAlignment="1">
      <alignment horizontal="center"/>
    </xf>
    <xf numFmtId="168" fontId="127" fillId="0" borderId="0" xfId="30" applyNumberFormat="1" applyFont="1" applyBorder="1" applyAlignment="1">
      <alignment horizontal="center"/>
    </xf>
    <xf numFmtId="0" fontId="166" fillId="19" borderId="240" xfId="3" applyFont="1" applyFill="1" applyBorder="1" applyAlignment="1">
      <alignment horizontal="center"/>
    </xf>
    <xf numFmtId="0" fontId="128" fillId="19" borderId="241" xfId="30" applyNumberFormat="1" applyFont="1" applyFill="1" applyBorder="1" applyAlignment="1">
      <alignment horizontal="center"/>
    </xf>
    <xf numFmtId="170" fontId="127" fillId="0" borderId="242" xfId="30" applyNumberFormat="1" applyFont="1" applyFill="1" applyBorder="1" applyAlignment="1">
      <alignment horizontal="center"/>
    </xf>
    <xf numFmtId="170" fontId="127" fillId="0" borderId="243" xfId="30" applyNumberFormat="1" applyFont="1" applyFill="1" applyBorder="1" applyAlignment="1">
      <alignment horizontal="center"/>
    </xf>
    <xf numFmtId="170" fontId="127" fillId="0" borderId="86" xfId="30" applyNumberFormat="1" applyFont="1" applyBorder="1" applyAlignment="1">
      <alignment horizontal="center"/>
    </xf>
    <xf numFmtId="170" fontId="127" fillId="0" borderId="251" xfId="30" applyNumberFormat="1" applyFont="1" applyFill="1" applyBorder="1" applyAlignment="1">
      <alignment horizontal="center"/>
    </xf>
    <xf numFmtId="170" fontId="127" fillId="0" borderId="252" xfId="30" applyNumberFormat="1" applyFont="1" applyFill="1" applyBorder="1" applyAlignment="1">
      <alignment horizontal="center"/>
    </xf>
    <xf numFmtId="170" fontId="127" fillId="0" borderId="253" xfId="30" applyNumberFormat="1" applyFont="1" applyFill="1" applyBorder="1" applyAlignment="1">
      <alignment horizontal="center"/>
    </xf>
    <xf numFmtId="170" fontId="127" fillId="0" borderId="85" xfId="30" applyNumberFormat="1" applyFont="1" applyFill="1" applyBorder="1" applyAlignment="1">
      <alignment horizontal="center"/>
    </xf>
    <xf numFmtId="170" fontId="127" fillId="0" borderId="254" xfId="30" applyNumberFormat="1" applyFont="1" applyBorder="1" applyAlignment="1">
      <alignment horizontal="center"/>
    </xf>
    <xf numFmtId="168" fontId="127" fillId="0" borderId="111" xfId="30" applyNumberFormat="1" applyFont="1" applyBorder="1" applyAlignment="1">
      <alignment horizontal="center"/>
    </xf>
    <xf numFmtId="168" fontId="127" fillId="0" borderId="195" xfId="30" applyNumberFormat="1" applyFont="1" applyBorder="1" applyAlignment="1">
      <alignment horizontal="center"/>
    </xf>
    <xf numFmtId="168" fontId="127" fillId="0" borderId="225" xfId="30" applyNumberFormat="1" applyFont="1" applyBorder="1" applyAlignment="1">
      <alignment horizontal="center"/>
    </xf>
    <xf numFmtId="168" fontId="127" fillId="0" borderId="135" xfId="30" applyNumberFormat="1" applyFont="1" applyBorder="1" applyAlignment="1">
      <alignment horizontal="center"/>
    </xf>
    <xf numFmtId="168" fontId="127" fillId="0" borderId="138" xfId="30" applyNumberFormat="1" applyFont="1" applyBorder="1" applyAlignment="1">
      <alignment horizontal="center"/>
    </xf>
    <xf numFmtId="168" fontId="127" fillId="0" borderId="226" xfId="30" applyNumberFormat="1" applyFont="1" applyBorder="1" applyAlignment="1">
      <alignment horizontal="center"/>
    </xf>
    <xf numFmtId="0" fontId="167" fillId="0" borderId="0" xfId="3" applyFont="1" applyFill="1" applyBorder="1" applyAlignment="1">
      <alignment vertical="center"/>
    </xf>
    <xf numFmtId="0" fontId="168" fillId="0" borderId="0" xfId="3" applyFont="1" applyFill="1" applyBorder="1" applyAlignment="1">
      <alignment vertical="center"/>
    </xf>
    <xf numFmtId="0" fontId="168" fillId="0" borderId="0" xfId="3" applyNumberFormat="1" applyFont="1" applyFill="1" applyBorder="1" applyAlignment="1">
      <alignment vertical="center"/>
    </xf>
    <xf numFmtId="0" fontId="169" fillId="0" borderId="0" xfId="3" applyNumberFormat="1" applyFont="1" applyFill="1" applyBorder="1" applyAlignment="1">
      <alignment vertical="center"/>
    </xf>
    <xf numFmtId="49" fontId="169" fillId="0" borderId="0" xfId="30" applyNumberFormat="1" applyFont="1" applyBorder="1" applyAlignment="1">
      <alignment horizontal="center"/>
    </xf>
    <xf numFmtId="0" fontId="169" fillId="0" borderId="0" xfId="0" applyFont="1"/>
    <xf numFmtId="49" fontId="169" fillId="0" borderId="0" xfId="30" applyNumberFormat="1" applyFont="1" applyAlignment="1">
      <alignment horizontal="center"/>
    </xf>
    <xf numFmtId="0" fontId="56" fillId="0" borderId="0" xfId="1" applyFont="1" applyFill="1" applyBorder="1" applyAlignment="1">
      <alignment horizontal="left"/>
    </xf>
    <xf numFmtId="0" fontId="57" fillId="0" borderId="0" xfId="1" applyFont="1" applyFill="1" applyBorder="1" applyAlignment="1">
      <alignment horizontal="left"/>
    </xf>
    <xf numFmtId="0" fontId="57" fillId="0" borderId="0" xfId="1" applyFont="1" applyFill="1" applyBorder="1" applyAlignment="1">
      <alignment horizontal="left" vertical="center"/>
    </xf>
    <xf numFmtId="0" fontId="52" fillId="0" borderId="176" xfId="1" applyFont="1" applyFill="1" applyBorder="1" applyAlignment="1">
      <alignment horizontal="left"/>
    </xf>
    <xf numFmtId="0" fontId="56" fillId="0" borderId="0" xfId="1" applyFont="1" applyFill="1" applyBorder="1" applyAlignment="1"/>
    <xf numFmtId="0" fontId="56" fillId="0" borderId="0" xfId="1" applyFont="1" applyFill="1" applyBorder="1" applyAlignment="1">
      <alignment horizontal="center"/>
    </xf>
    <xf numFmtId="0" fontId="3" fillId="0" borderId="0" xfId="1" applyFont="1" applyFill="1" applyAlignment="1">
      <alignment horizontal="center"/>
    </xf>
    <xf numFmtId="0" fontId="58" fillId="0" borderId="0" xfId="1" applyFont="1" applyFill="1" applyBorder="1" applyAlignment="1">
      <alignment horizontal="left"/>
    </xf>
    <xf numFmtId="0" fontId="58" fillId="0" borderId="0" xfId="1" applyFont="1" applyFill="1" applyBorder="1" applyAlignment="1">
      <alignment horizontal="left" vertical="center"/>
    </xf>
    <xf numFmtId="0" fontId="87" fillId="27" borderId="87" xfId="1" applyFont="1" applyFill="1" applyBorder="1" applyAlignment="1">
      <alignment horizontal="left"/>
    </xf>
    <xf numFmtId="0" fontId="174" fillId="27" borderId="0" xfId="1" applyFont="1" applyFill="1" applyBorder="1" applyAlignment="1">
      <alignment horizontal="left" vertical="top"/>
    </xf>
    <xf numFmtId="0" fontId="177" fillId="27" borderId="0" xfId="1" applyFont="1" applyFill="1" applyBorder="1" applyAlignment="1">
      <alignment horizontal="left" vertical="top"/>
    </xf>
    <xf numFmtId="0" fontId="178" fillId="27" borderId="0" xfId="1" applyFont="1" applyFill="1" applyBorder="1" applyAlignment="1">
      <alignment vertical="center"/>
    </xf>
    <xf numFmtId="0" fontId="179" fillId="27" borderId="0" xfId="1" applyFont="1" applyFill="1" applyBorder="1" applyAlignment="1">
      <alignment horizontal="left"/>
    </xf>
    <xf numFmtId="0" fontId="180" fillId="27" borderId="0" xfId="1" applyFont="1" applyFill="1" applyBorder="1" applyAlignment="1">
      <alignment horizontal="left"/>
    </xf>
    <xf numFmtId="0" fontId="178" fillId="27" borderId="0" xfId="1" applyFont="1" applyFill="1" applyBorder="1" applyAlignment="1">
      <alignment horizontal="left"/>
    </xf>
    <xf numFmtId="0" fontId="2" fillId="27" borderId="0" xfId="1" applyFont="1" applyFill="1" applyBorder="1"/>
    <xf numFmtId="0" fontId="80" fillId="27" borderId="0" xfId="1" applyFont="1" applyFill="1" applyBorder="1"/>
    <xf numFmtId="0" fontId="75" fillId="27" borderId="0" xfId="1" applyFont="1" applyFill="1" applyBorder="1" applyAlignment="1">
      <alignment horizontal="left"/>
    </xf>
    <xf numFmtId="0" fontId="75" fillId="27" borderId="9" xfId="1" applyFont="1" applyFill="1" applyBorder="1" applyAlignment="1">
      <alignment horizontal="left"/>
    </xf>
    <xf numFmtId="0" fontId="106" fillId="27" borderId="0" xfId="1" applyFont="1" applyFill="1" applyBorder="1" applyAlignment="1">
      <alignment horizontal="left"/>
    </xf>
    <xf numFmtId="0" fontId="67" fillId="27" borderId="0" xfId="1" applyFont="1" applyFill="1" applyBorder="1" applyAlignment="1">
      <alignment horizontal="left"/>
    </xf>
    <xf numFmtId="0" fontId="67" fillId="27" borderId="0" xfId="1" applyFont="1" applyFill="1" applyBorder="1" applyAlignment="1">
      <alignment vertical="center"/>
    </xf>
    <xf numFmtId="0" fontId="67" fillId="27" borderId="0" xfId="1" applyFont="1" applyFill="1" applyBorder="1"/>
    <xf numFmtId="0" fontId="67" fillId="27" borderId="9" xfId="1" applyFont="1" applyFill="1" applyBorder="1" applyAlignment="1">
      <alignment horizontal="left"/>
    </xf>
    <xf numFmtId="0" fontId="80" fillId="27" borderId="86" xfId="1" applyFont="1" applyFill="1" applyBorder="1"/>
    <xf numFmtId="0" fontId="76" fillId="27" borderId="10" xfId="1" applyFont="1" applyFill="1" applyBorder="1"/>
    <xf numFmtId="0" fontId="76" fillId="27" borderId="10" xfId="1" applyFont="1" applyFill="1" applyBorder="1" applyAlignment="1">
      <alignment horizontal="center"/>
    </xf>
    <xf numFmtId="0" fontId="76" fillId="27" borderId="85" xfId="1" applyFont="1" applyFill="1" applyBorder="1" applyAlignment="1">
      <alignment horizontal="center"/>
    </xf>
    <xf numFmtId="5" fontId="56" fillId="0" borderId="35" xfId="28" applyNumberFormat="1" applyFont="1" applyBorder="1" applyAlignment="1">
      <alignment horizontal="center"/>
    </xf>
    <xf numFmtId="0" fontId="56" fillId="28" borderId="93" xfId="1" applyFont="1" applyFill="1" applyBorder="1" applyAlignment="1">
      <alignment horizontal="left"/>
    </xf>
    <xf numFmtId="0" fontId="57" fillId="28" borderId="93" xfId="1" applyFont="1" applyFill="1" applyBorder="1" applyAlignment="1">
      <alignment horizontal="left"/>
    </xf>
    <xf numFmtId="0" fontId="10" fillId="21" borderId="82" xfId="1" applyFont="1" applyFill="1" applyBorder="1" applyAlignment="1">
      <alignment horizontal="center"/>
    </xf>
    <xf numFmtId="0" fontId="56" fillId="21" borderId="93" xfId="1" applyFont="1" applyFill="1" applyBorder="1" applyAlignment="1"/>
    <xf numFmtId="0" fontId="57" fillId="21" borderId="93" xfId="1" applyFont="1" applyFill="1" applyBorder="1" applyAlignment="1">
      <alignment horizontal="left"/>
    </xf>
    <xf numFmtId="0" fontId="57" fillId="21" borderId="81" xfId="1" applyFont="1" applyFill="1" applyBorder="1" applyAlignment="1">
      <alignment horizontal="left" vertical="center"/>
    </xf>
    <xf numFmtId="0" fontId="10" fillId="28" borderId="82" xfId="1" applyFont="1" applyFill="1" applyBorder="1" applyAlignment="1">
      <alignment horizontal="center"/>
    </xf>
    <xf numFmtId="0" fontId="56" fillId="28" borderId="93" xfId="1" applyFont="1" applyFill="1" applyBorder="1" applyAlignment="1"/>
    <xf numFmtId="0" fontId="57" fillId="28" borderId="93" xfId="1" applyFont="1" applyFill="1" applyBorder="1" applyAlignment="1">
      <alignment horizontal="left" vertical="center"/>
    </xf>
    <xf numFmtId="0" fontId="57" fillId="28" borderId="81" xfId="1" applyFont="1" applyFill="1" applyBorder="1" applyAlignment="1">
      <alignment horizontal="left" vertical="center"/>
    </xf>
    <xf numFmtId="5" fontId="56" fillId="0" borderId="0" xfId="28" applyNumberFormat="1" applyFont="1" applyFill="1" applyBorder="1" applyAlignment="1">
      <alignment horizontal="center"/>
    </xf>
    <xf numFmtId="5" fontId="56" fillId="0" borderId="0" xfId="28" applyNumberFormat="1" applyFont="1" applyFill="1" applyBorder="1" applyAlignment="1"/>
    <xf numFmtId="0" fontId="0" fillId="0" borderId="0" xfId="0" applyFill="1"/>
    <xf numFmtId="0" fontId="56" fillId="21" borderId="93" xfId="1" applyFont="1" applyFill="1" applyBorder="1" applyAlignment="1">
      <alignment horizontal="left"/>
    </xf>
    <xf numFmtId="5" fontId="56" fillId="0" borderId="0" xfId="28" applyNumberFormat="1" applyFont="1" applyBorder="1" applyAlignment="1">
      <alignment horizontal="center"/>
    </xf>
    <xf numFmtId="5" fontId="56" fillId="0" borderId="0" xfId="28" applyNumberFormat="1" applyFont="1" applyBorder="1" applyAlignment="1"/>
    <xf numFmtId="0" fontId="58" fillId="28" borderId="93" xfId="1" applyFont="1" applyFill="1" applyBorder="1" applyAlignment="1">
      <alignment horizontal="left"/>
    </xf>
    <xf numFmtId="0" fontId="58" fillId="28" borderId="93" xfId="1" applyFont="1" applyFill="1" applyBorder="1" applyAlignment="1">
      <alignment horizontal="left" vertical="center"/>
    </xf>
    <xf numFmtId="0" fontId="58" fillId="28" borderId="81" xfId="1" applyFont="1" applyFill="1" applyBorder="1" applyAlignment="1">
      <alignment horizontal="left" vertical="center"/>
    </xf>
    <xf numFmtId="0" fontId="153" fillId="0" borderId="0" xfId="3" applyFont="1" applyBorder="1" applyAlignment="1">
      <alignment horizontal="left"/>
    </xf>
    <xf numFmtId="49" fontId="182" fillId="0" borderId="0" xfId="30" applyNumberFormat="1" applyFont="1" applyAlignment="1">
      <alignment horizontal="center"/>
    </xf>
    <xf numFmtId="49" fontId="153" fillId="0" borderId="0" xfId="30" applyNumberFormat="1" applyFont="1" applyAlignment="1">
      <alignment horizontal="center"/>
    </xf>
    <xf numFmtId="169" fontId="153" fillId="0" borderId="0" xfId="30" applyNumberFormat="1" applyFont="1" applyFill="1" applyBorder="1" applyAlignment="1">
      <alignment horizontal="center"/>
    </xf>
    <xf numFmtId="0" fontId="6" fillId="0" borderId="0" xfId="6" applyNumberFormat="1" applyFill="1" applyBorder="1" applyAlignment="1" applyProtection="1"/>
    <xf numFmtId="0" fontId="10" fillId="0" borderId="176" xfId="3" applyFont="1" applyBorder="1" applyAlignment="1">
      <alignment horizontal="left" vertical="top" wrapText="1"/>
    </xf>
    <xf numFmtId="0" fontId="10" fillId="0" borderId="176" xfId="3" applyFont="1" applyBorder="1" applyAlignment="1"/>
    <xf numFmtId="0" fontId="183" fillId="4" borderId="147" xfId="29" applyNumberFormat="1" applyFont="1" applyFill="1" applyBorder="1" applyAlignment="1" applyProtection="1">
      <alignment horizontal="center" vertical="center" wrapText="1"/>
    </xf>
    <xf numFmtId="0" fontId="183" fillId="4" borderId="148" xfId="29" applyNumberFormat="1" applyFont="1" applyFill="1" applyBorder="1" applyAlignment="1" applyProtection="1">
      <alignment horizontal="center" vertical="center" wrapText="1"/>
    </xf>
    <xf numFmtId="0" fontId="184" fillId="4" borderId="148" xfId="29" applyNumberFormat="1" applyFont="1" applyFill="1" applyBorder="1" applyAlignment="1" applyProtection="1">
      <alignment horizontal="center" vertical="center" wrapText="1"/>
    </xf>
    <xf numFmtId="0" fontId="0" fillId="0" borderId="0" xfId="0"/>
    <xf numFmtId="0" fontId="0" fillId="0" borderId="0" xfId="0"/>
    <xf numFmtId="49" fontId="104" fillId="0" borderId="274" xfId="30" applyNumberFormat="1" applyFont="1" applyBorder="1" applyAlignment="1">
      <alignment horizontal="center"/>
    </xf>
    <xf numFmtId="0" fontId="68" fillId="22" borderId="2" xfId="30" applyFont="1" applyFill="1" applyBorder="1" applyAlignment="1">
      <alignment horizontal="center"/>
    </xf>
    <xf numFmtId="0" fontId="68" fillId="22" borderId="5" xfId="30" applyFont="1" applyFill="1" applyBorder="1" applyAlignment="1">
      <alignment horizontal="center"/>
    </xf>
    <xf numFmtId="0" fontId="9" fillId="4" borderId="275" xfId="29" applyNumberFormat="1" applyFill="1" applyBorder="1" applyAlignment="1" applyProtection="1">
      <alignment horizontal="center" vertical="center" wrapText="1"/>
    </xf>
    <xf numFmtId="0" fontId="9" fillId="4" borderId="281" xfId="29" applyNumberFormat="1" applyFill="1" applyBorder="1" applyAlignment="1" applyProtection="1">
      <alignment horizontal="center" vertical="center" wrapText="1"/>
    </xf>
    <xf numFmtId="173" fontId="9" fillId="4" borderId="281" xfId="29" applyNumberFormat="1" applyFill="1" applyBorder="1" applyAlignment="1" applyProtection="1">
      <alignment horizontal="center" vertical="center" wrapText="1"/>
    </xf>
    <xf numFmtId="0" fontId="9" fillId="4" borderId="284" xfId="29" applyNumberFormat="1" applyFill="1" applyBorder="1" applyAlignment="1" applyProtection="1">
      <alignment horizontal="center" vertical="center" wrapText="1"/>
    </xf>
    <xf numFmtId="0" fontId="9" fillId="4" borderId="285" xfId="29" applyNumberFormat="1" applyFill="1" applyBorder="1" applyAlignment="1" applyProtection="1">
      <alignment horizontal="center" vertical="center" wrapText="1"/>
    </xf>
    <xf numFmtId="0" fontId="9" fillId="4" borderId="286" xfId="29" applyNumberFormat="1" applyFill="1" applyBorder="1" applyAlignment="1" applyProtection="1">
      <alignment horizontal="center" vertical="center" wrapText="1"/>
    </xf>
    <xf numFmtId="0" fontId="26" fillId="0" borderId="0" xfId="3" applyFont="1" applyFill="1" applyBorder="1" applyAlignment="1">
      <alignment vertical="center"/>
    </xf>
    <xf numFmtId="0" fontId="26" fillId="0" borderId="0" xfId="3" applyNumberFormat="1" applyFont="1" applyFill="1" applyBorder="1" applyAlignment="1">
      <alignment vertical="center"/>
    </xf>
    <xf numFmtId="0" fontId="26" fillId="0" borderId="0" xfId="3" applyNumberFormat="1" applyFont="1" applyFill="1" applyBorder="1"/>
    <xf numFmtId="0" fontId="188" fillId="0" borderId="0" xfId="3" applyFont="1" applyFill="1" applyBorder="1" applyAlignment="1">
      <alignment vertical="center"/>
    </xf>
    <xf numFmtId="0" fontId="189" fillId="0" borderId="0" xfId="3" applyFont="1" applyFill="1" applyBorder="1" applyAlignment="1">
      <alignment vertical="center"/>
    </xf>
    <xf numFmtId="0" fontId="189" fillId="0" borderId="0" xfId="3" applyNumberFormat="1" applyFont="1" applyFill="1" applyBorder="1" applyAlignment="1">
      <alignment vertical="center"/>
    </xf>
    <xf numFmtId="170" fontId="127" fillId="0" borderId="0" xfId="30" applyNumberFormat="1" applyFont="1" applyFill="1" applyBorder="1" applyAlignment="1">
      <alignment horizontal="center"/>
    </xf>
    <xf numFmtId="0" fontId="128" fillId="19" borderId="291" xfId="30" applyNumberFormat="1" applyFont="1" applyFill="1" applyBorder="1" applyAlignment="1">
      <alignment horizontal="center"/>
    </xf>
    <xf numFmtId="0" fontId="128" fillId="19" borderId="294" xfId="30" applyNumberFormat="1" applyFont="1" applyFill="1" applyBorder="1" applyAlignment="1">
      <alignment horizontal="center"/>
    </xf>
    <xf numFmtId="0" fontId="183" fillId="19" borderId="147" xfId="29" applyNumberFormat="1" applyFont="1" applyFill="1" applyBorder="1" applyAlignment="1" applyProtection="1">
      <alignment horizontal="center" vertical="center" wrapText="1"/>
    </xf>
    <xf numFmtId="0" fontId="183" fillId="19" borderId="148" xfId="29" applyNumberFormat="1" applyFont="1" applyFill="1" applyBorder="1" applyAlignment="1" applyProtection="1">
      <alignment horizontal="center" vertical="center" wrapText="1"/>
    </xf>
    <xf numFmtId="0" fontId="184" fillId="19" borderId="148" xfId="29" applyNumberFormat="1" applyFont="1" applyFill="1" applyBorder="1" applyAlignment="1" applyProtection="1">
      <alignment horizontal="center" vertical="center" wrapText="1"/>
    </xf>
    <xf numFmtId="0" fontId="146" fillId="19" borderId="297" xfId="29" applyNumberFormat="1" applyFont="1" applyFill="1" applyBorder="1" applyAlignment="1" applyProtection="1">
      <alignment horizontal="center" vertical="center" wrapText="1"/>
    </xf>
    <xf numFmtId="173" fontId="146" fillId="19" borderId="297" xfId="29" applyNumberFormat="1" applyFont="1" applyFill="1" applyBorder="1" applyAlignment="1" applyProtection="1">
      <alignment horizontal="center" vertical="center" wrapText="1"/>
    </xf>
    <xf numFmtId="0" fontId="9" fillId="19" borderId="297" xfId="29" applyNumberFormat="1" applyFill="1" applyBorder="1" applyAlignment="1" applyProtection="1">
      <alignment horizontal="center" vertical="center" wrapText="1"/>
    </xf>
    <xf numFmtId="0" fontId="9" fillId="4" borderId="298" xfId="29" applyNumberFormat="1" applyFill="1" applyBorder="1" applyAlignment="1" applyProtection="1">
      <alignment horizontal="center" vertical="center" wrapText="1"/>
    </xf>
    <xf numFmtId="0" fontId="9" fillId="4" borderId="299" xfId="29" applyNumberFormat="1" applyFill="1" applyBorder="1" applyAlignment="1" applyProtection="1">
      <alignment horizontal="center" vertical="center" wrapText="1"/>
    </xf>
    <xf numFmtId="0" fontId="53" fillId="0" borderId="0" xfId="1" applyFont="1" applyFill="1" applyBorder="1" applyAlignment="1">
      <alignment horizontal="center" vertical="center"/>
    </xf>
    <xf numFmtId="0" fontId="60" fillId="0" borderId="0" xfId="1" applyFont="1" applyFill="1" applyBorder="1" applyAlignment="1">
      <alignment horizontal="left"/>
    </xf>
    <xf numFmtId="5" fontId="56" fillId="0" borderId="82" xfId="28" applyNumberFormat="1" applyFont="1" applyBorder="1" applyAlignment="1">
      <alignment horizontal="center"/>
    </xf>
    <xf numFmtId="5" fontId="56" fillId="0" borderId="81" xfId="28" applyNumberFormat="1" applyFont="1" applyBorder="1" applyAlignment="1">
      <alignment horizontal="center"/>
    </xf>
    <xf numFmtId="5" fontId="56" fillId="0" borderId="93" xfId="28" applyNumberFormat="1" applyFont="1" applyBorder="1" applyAlignment="1">
      <alignment horizontal="center"/>
    </xf>
    <xf numFmtId="172" fontId="56" fillId="0" borderId="82" xfId="1" applyNumberFormat="1" applyFont="1" applyBorder="1" applyAlignment="1">
      <alignment horizontal="center"/>
    </xf>
    <xf numFmtId="0" fontId="56" fillId="0" borderId="93" xfId="1" applyFont="1" applyBorder="1" applyAlignment="1">
      <alignment horizontal="center"/>
    </xf>
    <xf numFmtId="0" fontId="56" fillId="0" borderId="81" xfId="1" applyFont="1" applyBorder="1" applyAlignment="1">
      <alignment horizontal="center"/>
    </xf>
    <xf numFmtId="172" fontId="56" fillId="0" borderId="82" xfId="1" applyNumberFormat="1" applyFont="1" applyFill="1" applyBorder="1" applyAlignment="1">
      <alignment horizontal="center"/>
    </xf>
    <xf numFmtId="171" fontId="56" fillId="0" borderId="82" xfId="1" applyNumberFormat="1" applyFont="1" applyBorder="1" applyAlignment="1">
      <alignment horizontal="center"/>
    </xf>
    <xf numFmtId="0" fontId="56" fillId="0" borderId="82" xfId="1" applyFont="1" applyFill="1" applyBorder="1" applyAlignment="1">
      <alignment horizontal="center"/>
    </xf>
    <xf numFmtId="0" fontId="56" fillId="21" borderId="82" xfId="1" applyFont="1" applyFill="1" applyBorder="1" applyAlignment="1">
      <alignment horizontal="center"/>
    </xf>
    <xf numFmtId="0" fontId="56" fillId="21" borderId="93" xfId="1" applyFont="1" applyFill="1" applyBorder="1" applyAlignment="1">
      <alignment horizontal="center"/>
    </xf>
    <xf numFmtId="0" fontId="56" fillId="21" borderId="81" xfId="1" applyFont="1" applyFill="1" applyBorder="1" applyAlignment="1">
      <alignment horizontal="center"/>
    </xf>
    <xf numFmtId="0" fontId="57" fillId="0" borderId="82" xfId="1" applyFont="1" applyFill="1" applyBorder="1" applyAlignment="1"/>
    <xf numFmtId="0" fontId="57" fillId="0" borderId="93" xfId="1" applyFont="1" applyFill="1" applyBorder="1" applyAlignment="1"/>
    <xf numFmtId="0" fontId="57" fillId="0" borderId="81" xfId="1" applyFont="1" applyFill="1" applyBorder="1" applyAlignment="1"/>
    <xf numFmtId="0" fontId="56" fillId="28" borderId="82" xfId="1" applyFont="1" applyFill="1" applyBorder="1" applyAlignment="1">
      <alignment horizontal="center"/>
    </xf>
    <xf numFmtId="0" fontId="56" fillId="28" borderId="93" xfId="1" applyFont="1" applyFill="1" applyBorder="1" applyAlignment="1">
      <alignment horizontal="center"/>
    </xf>
    <xf numFmtId="0" fontId="56" fillId="28" borderId="81" xfId="1" applyFont="1" applyFill="1" applyBorder="1" applyAlignment="1">
      <alignment horizontal="center"/>
    </xf>
    <xf numFmtId="0" fontId="9" fillId="0" borderId="82" xfId="29" applyFill="1" applyBorder="1" applyAlignment="1"/>
    <xf numFmtId="0" fontId="9" fillId="0" borderId="93" xfId="29" applyFill="1" applyBorder="1" applyAlignment="1"/>
    <xf numFmtId="0" fontId="9" fillId="0" borderId="81" xfId="29" applyFill="1" applyBorder="1" applyAlignment="1"/>
    <xf numFmtId="170" fontId="104" fillId="0" borderId="37" xfId="30" applyNumberFormat="1" applyFont="1" applyBorder="1" applyAlignment="1">
      <alignment horizontal="center"/>
    </xf>
    <xf numFmtId="170" fontId="84" fillId="0" borderId="36" xfId="0" applyNumberFormat="1" applyFont="1" applyBorder="1" applyAlignment="1">
      <alignment horizontal="center"/>
    </xf>
    <xf numFmtId="49" fontId="112" fillId="4" borderId="46" xfId="30" applyNumberFormat="1" applyFont="1" applyFill="1" applyBorder="1" applyAlignment="1">
      <alignment horizontal="center"/>
    </xf>
    <xf numFmtId="49" fontId="112" fillId="4" borderId="48" xfId="30" applyNumberFormat="1" applyFont="1" applyFill="1" applyBorder="1" applyAlignment="1">
      <alignment horizontal="center"/>
    </xf>
    <xf numFmtId="170" fontId="104" fillId="0" borderId="42" xfId="30" applyNumberFormat="1" applyFont="1" applyFill="1" applyBorder="1" applyAlignment="1">
      <alignment horizontal="center"/>
    </xf>
    <xf numFmtId="170" fontId="104" fillId="0" borderId="40" xfId="30" applyNumberFormat="1" applyFont="1" applyFill="1" applyBorder="1" applyAlignment="1">
      <alignment horizontal="center"/>
    </xf>
    <xf numFmtId="170" fontId="104" fillId="0" borderId="42" xfId="30" applyNumberFormat="1" applyFont="1" applyBorder="1" applyAlignment="1">
      <alignment horizontal="center"/>
    </xf>
    <xf numFmtId="170" fontId="84" fillId="0" borderId="40" xfId="0" applyNumberFormat="1" applyFont="1" applyBorder="1" applyAlignment="1">
      <alignment horizontal="center"/>
    </xf>
    <xf numFmtId="170" fontId="104" fillId="0" borderId="139" xfId="30" applyNumberFormat="1" applyFont="1" applyBorder="1" applyAlignment="1">
      <alignment horizontal="center"/>
    </xf>
    <xf numFmtId="49" fontId="112" fillId="4" borderId="45" xfId="30" applyNumberFormat="1" applyFont="1" applyFill="1" applyBorder="1" applyAlignment="1">
      <alignment horizontal="center"/>
    </xf>
    <xf numFmtId="49" fontId="112" fillId="4" borderId="12" xfId="30" applyNumberFormat="1" applyFont="1" applyFill="1" applyBorder="1" applyAlignment="1">
      <alignment horizontal="center"/>
    </xf>
    <xf numFmtId="49" fontId="112" fillId="4" borderId="125" xfId="30" applyNumberFormat="1" applyFont="1" applyFill="1" applyBorder="1" applyAlignment="1">
      <alignment horizontal="center"/>
    </xf>
    <xf numFmtId="170" fontId="104" fillId="0" borderId="41" xfId="30" applyNumberFormat="1" applyFont="1" applyFill="1" applyBorder="1" applyAlignment="1">
      <alignment horizontal="center"/>
    </xf>
    <xf numFmtId="170" fontId="104" fillId="0" borderId="41" xfId="30" applyNumberFormat="1" applyFont="1" applyBorder="1" applyAlignment="1">
      <alignment horizontal="center"/>
    </xf>
    <xf numFmtId="0" fontId="159" fillId="0" borderId="177" xfId="0" applyFont="1" applyFill="1" applyBorder="1" applyAlignment="1">
      <alignment horizontal="center" vertical="center"/>
    </xf>
    <xf numFmtId="0" fontId="159" fillId="0" borderId="178" xfId="0" applyFont="1" applyFill="1" applyBorder="1" applyAlignment="1">
      <alignment horizontal="center" vertical="center"/>
    </xf>
    <xf numFmtId="0" fontId="159" fillId="0" borderId="179" xfId="0" applyFont="1" applyFill="1" applyBorder="1" applyAlignment="1">
      <alignment horizontal="center" vertical="center"/>
    </xf>
    <xf numFmtId="49" fontId="112" fillId="4" borderId="47" xfId="30" applyNumberFormat="1" applyFont="1" applyFill="1" applyBorder="1" applyAlignment="1">
      <alignment horizontal="center"/>
    </xf>
    <xf numFmtId="49" fontId="112" fillId="23" borderId="47" xfId="30" applyNumberFormat="1" applyFont="1" applyFill="1" applyBorder="1" applyAlignment="1">
      <alignment horizontal="center"/>
    </xf>
    <xf numFmtId="49" fontId="112" fillId="23" borderId="75" xfId="30" applyNumberFormat="1" applyFont="1" applyFill="1" applyBorder="1" applyAlignment="1">
      <alignment horizontal="center"/>
    </xf>
    <xf numFmtId="0" fontId="116" fillId="4" borderId="120" xfId="30" applyNumberFormat="1" applyFont="1" applyFill="1" applyBorder="1" applyAlignment="1">
      <alignment horizontal="center" vertical="center" wrapText="1"/>
    </xf>
    <xf numFmtId="0" fontId="116" fillId="4" borderId="146" xfId="30" applyNumberFormat="1" applyFont="1" applyFill="1" applyBorder="1" applyAlignment="1">
      <alignment horizontal="center" vertical="center" wrapText="1"/>
    </xf>
    <xf numFmtId="0" fontId="116" fillId="23" borderId="120" xfId="30" applyNumberFormat="1" applyFont="1" applyFill="1" applyBorder="1" applyAlignment="1">
      <alignment horizontal="center" vertical="center" wrapText="1"/>
    </xf>
    <xf numFmtId="0" fontId="116" fillId="23" borderId="146" xfId="30" applyNumberFormat="1" applyFont="1" applyFill="1" applyBorder="1" applyAlignment="1">
      <alignment horizontal="center" vertical="center" wrapText="1"/>
    </xf>
    <xf numFmtId="0" fontId="116" fillId="23" borderId="173" xfId="30" applyNumberFormat="1" applyFont="1" applyFill="1" applyBorder="1" applyAlignment="1">
      <alignment horizontal="center" vertical="center" wrapText="1"/>
    </xf>
    <xf numFmtId="0" fontId="116" fillId="23" borderId="174" xfId="30" applyNumberFormat="1" applyFont="1" applyFill="1" applyBorder="1" applyAlignment="1">
      <alignment horizontal="center" vertical="center" wrapText="1"/>
    </xf>
    <xf numFmtId="0" fontId="116" fillId="23" borderId="6" xfId="30" applyNumberFormat="1" applyFont="1" applyFill="1" applyBorder="1" applyAlignment="1">
      <alignment horizontal="center" vertical="center" wrapText="1"/>
    </xf>
    <xf numFmtId="0" fontId="116" fillId="23" borderId="4" xfId="30" applyNumberFormat="1" applyFont="1" applyFill="1" applyBorder="1" applyAlignment="1">
      <alignment horizontal="center" vertical="center" wrapText="1"/>
    </xf>
    <xf numFmtId="0" fontId="161" fillId="0" borderId="82" xfId="30" applyNumberFormat="1" applyFont="1" applyFill="1" applyBorder="1" applyAlignment="1">
      <alignment horizontal="center" vertical="center"/>
    </xf>
    <xf numFmtId="0" fontId="161" fillId="0" borderId="93" xfId="30" applyNumberFormat="1" applyFont="1" applyFill="1" applyBorder="1" applyAlignment="1">
      <alignment horizontal="center" vertical="center"/>
    </xf>
    <xf numFmtId="0" fontId="161" fillId="0" borderId="81" xfId="30" applyNumberFormat="1" applyFont="1" applyFill="1" applyBorder="1" applyAlignment="1">
      <alignment horizontal="center" vertical="center"/>
    </xf>
    <xf numFmtId="0" fontId="129" fillId="23" borderId="287" xfId="30" applyNumberFormat="1" applyFont="1" applyFill="1" applyBorder="1" applyAlignment="1">
      <alignment horizontal="center" wrapText="1"/>
    </xf>
    <xf numFmtId="0" fontId="129" fillId="23" borderId="89" xfId="30" applyNumberFormat="1" applyFont="1" applyFill="1" applyBorder="1" applyAlignment="1">
      <alignment horizontal="center" wrapText="1"/>
    </xf>
    <xf numFmtId="0" fontId="129" fillId="23" borderId="288" xfId="30" applyNumberFormat="1" applyFont="1" applyFill="1" applyBorder="1" applyAlignment="1">
      <alignment horizontal="center" wrapText="1"/>
    </xf>
    <xf numFmtId="0" fontId="129" fillId="23" borderId="114" xfId="30" applyNumberFormat="1" applyFont="1" applyFill="1" applyBorder="1" applyAlignment="1">
      <alignment horizontal="center" wrapText="1"/>
    </xf>
    <xf numFmtId="0" fontId="129" fillId="23" borderId="0" xfId="30" applyNumberFormat="1" applyFont="1" applyFill="1" applyBorder="1" applyAlignment="1">
      <alignment horizontal="center" wrapText="1"/>
    </xf>
    <xf numFmtId="0" fontId="129" fillId="23" borderId="115" xfId="30" applyNumberFormat="1" applyFont="1" applyFill="1" applyBorder="1" applyAlignment="1">
      <alignment horizontal="center" wrapText="1"/>
    </xf>
    <xf numFmtId="0" fontId="129" fillId="23" borderId="289" xfId="30" applyNumberFormat="1" applyFont="1" applyFill="1" applyBorder="1" applyAlignment="1">
      <alignment horizontal="center" wrapText="1"/>
    </xf>
    <xf numFmtId="0" fontId="129" fillId="23" borderId="7" xfId="30" applyNumberFormat="1" applyFont="1" applyFill="1" applyBorder="1" applyAlignment="1">
      <alignment horizontal="center" wrapText="1"/>
    </xf>
    <xf numFmtId="0" fontId="129" fillId="23" borderId="290" xfId="30" applyNumberFormat="1" applyFont="1" applyFill="1" applyBorder="1" applyAlignment="1">
      <alignment horizontal="center" wrapText="1"/>
    </xf>
    <xf numFmtId="0" fontId="129" fillId="23" borderId="89" xfId="30" applyNumberFormat="1" applyFont="1" applyFill="1" applyBorder="1" applyAlignment="1">
      <alignment horizontal="center"/>
    </xf>
    <xf numFmtId="0" fontId="129" fillId="23" borderId="288" xfId="30" applyNumberFormat="1" applyFont="1" applyFill="1" applyBorder="1" applyAlignment="1">
      <alignment horizontal="center"/>
    </xf>
    <xf numFmtId="0" fontId="129" fillId="23" borderId="114" xfId="30" applyNumberFormat="1" applyFont="1" applyFill="1" applyBorder="1" applyAlignment="1">
      <alignment horizontal="center"/>
    </xf>
    <xf numFmtId="0" fontId="129" fillId="23" borderId="0" xfId="30" applyNumberFormat="1" applyFont="1" applyFill="1" applyBorder="1" applyAlignment="1">
      <alignment horizontal="center"/>
    </xf>
    <xf numFmtId="0" fontId="129" fillId="23" borderId="115" xfId="30" applyNumberFormat="1" applyFont="1" applyFill="1" applyBorder="1" applyAlignment="1">
      <alignment horizontal="center"/>
    </xf>
    <xf numFmtId="0" fontId="129" fillId="23" borderId="289" xfId="30" applyNumberFormat="1" applyFont="1" applyFill="1" applyBorder="1" applyAlignment="1">
      <alignment horizontal="center"/>
    </xf>
    <xf numFmtId="0" fontId="129" fillId="23" borderId="7" xfId="30" applyNumberFormat="1" applyFont="1" applyFill="1" applyBorder="1" applyAlignment="1">
      <alignment horizontal="center"/>
    </xf>
    <xf numFmtId="0" fontId="129" fillId="23" borderId="290" xfId="30" applyNumberFormat="1" applyFont="1" applyFill="1" applyBorder="1" applyAlignment="1">
      <alignment horizontal="center"/>
    </xf>
    <xf numFmtId="168" fontId="104" fillId="0" borderId="39" xfId="30" applyNumberFormat="1" applyFont="1" applyBorder="1" applyAlignment="1"/>
    <xf numFmtId="168" fontId="104" fillId="0" borderId="37" xfId="30" applyNumberFormat="1" applyFont="1" applyBorder="1" applyAlignment="1"/>
    <xf numFmtId="168" fontId="104" fillId="0" borderId="39" xfId="30" applyNumberFormat="1" applyFont="1" applyBorder="1" applyAlignment="1">
      <alignment horizontal="center"/>
    </xf>
    <xf numFmtId="0" fontId="84" fillId="0" borderId="38" xfId="0" applyFont="1" applyBorder="1" applyAlignment="1">
      <alignment horizontal="center"/>
    </xf>
    <xf numFmtId="167" fontId="104" fillId="0" borderId="37" xfId="30" applyNumberFormat="1" applyFont="1" applyBorder="1" applyAlignment="1">
      <alignment horizontal="center"/>
    </xf>
    <xf numFmtId="49" fontId="112" fillId="4" borderId="77" xfId="30" applyNumberFormat="1" applyFont="1" applyFill="1" applyBorder="1" applyAlignment="1">
      <alignment horizontal="center"/>
    </xf>
    <xf numFmtId="49" fontId="112" fillId="4" borderId="76" xfId="30" applyNumberFormat="1" applyFont="1" applyFill="1" applyBorder="1" applyAlignment="1">
      <alignment horizontal="center"/>
    </xf>
    <xf numFmtId="168" fontId="104" fillId="0" borderId="47" xfId="30" applyNumberFormat="1" applyFont="1" applyFill="1" applyBorder="1" applyAlignment="1"/>
    <xf numFmtId="168" fontId="104" fillId="0" borderId="46" xfId="30" applyNumberFormat="1" applyFont="1" applyFill="1" applyBorder="1" applyAlignment="1"/>
    <xf numFmtId="168" fontId="104" fillId="0" borderId="44" xfId="30" applyNumberFormat="1" applyFont="1" applyFill="1" applyBorder="1" applyAlignment="1">
      <alignment horizontal="center"/>
    </xf>
    <xf numFmtId="168" fontId="104" fillId="0" borderId="43" xfId="30" applyNumberFormat="1" applyFont="1" applyFill="1" applyBorder="1" applyAlignment="1">
      <alignment horizontal="center"/>
    </xf>
    <xf numFmtId="167" fontId="104" fillId="0" borderId="12" xfId="30" applyNumberFormat="1" applyFont="1" applyFill="1" applyBorder="1" applyAlignment="1">
      <alignment horizontal="center"/>
    </xf>
    <xf numFmtId="168" fontId="104" fillId="0" borderId="44" xfId="30" applyNumberFormat="1" applyFont="1" applyBorder="1" applyAlignment="1"/>
    <xf numFmtId="168" fontId="104" fillId="0" borderId="40" xfId="30" applyNumberFormat="1" applyFont="1" applyBorder="1" applyAlignment="1"/>
    <xf numFmtId="167" fontId="104" fillId="0" borderId="41" xfId="30" applyNumberFormat="1" applyFont="1" applyBorder="1" applyAlignment="1">
      <alignment horizontal="center"/>
    </xf>
    <xf numFmtId="168" fontId="104" fillId="0" borderId="44" xfId="30" applyNumberFormat="1" applyFont="1" applyBorder="1" applyAlignment="1">
      <alignment horizontal="center"/>
    </xf>
    <xf numFmtId="0" fontId="84" fillId="0" borderId="41" xfId="0" applyFont="1" applyBorder="1" applyAlignment="1">
      <alignment horizontal="center"/>
    </xf>
    <xf numFmtId="167" fontId="104" fillId="0" borderId="42" xfId="30" applyNumberFormat="1" applyFont="1" applyBorder="1" applyAlignment="1">
      <alignment horizontal="center"/>
    </xf>
    <xf numFmtId="167" fontId="104" fillId="0" borderId="43" xfId="30" applyNumberFormat="1" applyFont="1" applyBorder="1" applyAlignment="1">
      <alignment horizontal="center"/>
    </xf>
    <xf numFmtId="0" fontId="84" fillId="0" borderId="37" xfId="0" applyFont="1" applyBorder="1" applyAlignment="1">
      <alignment horizontal="center"/>
    </xf>
    <xf numFmtId="167" fontId="104" fillId="0" borderId="139" xfId="30" applyNumberFormat="1" applyFont="1" applyBorder="1" applyAlignment="1">
      <alignment horizontal="center"/>
    </xf>
    <xf numFmtId="167" fontId="104" fillId="0" borderId="38" xfId="30" applyNumberFormat="1" applyFont="1" applyBorder="1" applyAlignment="1">
      <alignment horizontal="center"/>
    </xf>
    <xf numFmtId="168" fontId="104" fillId="0" borderId="41" xfId="30" applyNumberFormat="1" applyFont="1" applyFill="1" applyBorder="1" applyAlignment="1">
      <alignment horizontal="center"/>
    </xf>
    <xf numFmtId="167" fontId="104" fillId="0" borderId="13" xfId="30" applyNumberFormat="1" applyFont="1" applyFill="1" applyBorder="1" applyAlignment="1">
      <alignment horizontal="center"/>
    </xf>
    <xf numFmtId="167" fontId="104" fillId="0" borderId="11" xfId="30" applyNumberFormat="1" applyFont="1" applyFill="1" applyBorder="1" applyAlignment="1">
      <alignment horizontal="center"/>
    </xf>
    <xf numFmtId="49" fontId="128" fillId="4" borderId="116" xfId="30" applyNumberFormat="1" applyFont="1" applyFill="1" applyBorder="1" applyAlignment="1">
      <alignment horizontal="center"/>
    </xf>
    <xf numFmtId="49" fontId="128" fillId="4" borderId="126" xfId="30" applyNumberFormat="1" applyFont="1" applyFill="1" applyBorder="1" applyAlignment="1">
      <alignment horizontal="center"/>
    </xf>
    <xf numFmtId="0" fontId="161" fillId="4" borderId="90" xfId="30" applyNumberFormat="1" applyFont="1" applyFill="1" applyBorder="1" applyAlignment="1">
      <alignment horizontal="center" vertical="center" wrapText="1"/>
    </xf>
    <xf numFmtId="0" fontId="161" fillId="4" borderId="89" xfId="30" applyNumberFormat="1" applyFont="1" applyFill="1" applyBorder="1" applyAlignment="1">
      <alignment horizontal="center" vertical="center" wrapText="1"/>
    </xf>
    <xf numFmtId="0" fontId="161" fillId="4" borderId="88" xfId="30" applyNumberFormat="1" applyFont="1" applyFill="1" applyBorder="1" applyAlignment="1">
      <alignment horizontal="center" vertical="center" wrapText="1"/>
    </xf>
    <xf numFmtId="0" fontId="161" fillId="4" borderId="86" xfId="30" applyNumberFormat="1" applyFont="1" applyFill="1" applyBorder="1" applyAlignment="1">
      <alignment horizontal="center" vertical="center" wrapText="1"/>
    </xf>
    <xf numFmtId="0" fontId="161" fillId="4" borderId="10" xfId="30" applyNumberFormat="1" applyFont="1" applyFill="1" applyBorder="1" applyAlignment="1">
      <alignment horizontal="center" vertical="center" wrapText="1"/>
    </xf>
    <xf numFmtId="0" fontId="161" fillId="4" borderId="85" xfId="30" applyNumberFormat="1" applyFont="1" applyFill="1" applyBorder="1" applyAlignment="1">
      <alignment horizontal="center" vertical="center" wrapText="1"/>
    </xf>
    <xf numFmtId="49" fontId="112" fillId="4" borderId="177" xfId="30" applyNumberFormat="1" applyFont="1" applyFill="1" applyBorder="1" applyAlignment="1">
      <alignment horizontal="center"/>
    </xf>
    <xf numFmtId="49" fontId="112" fillId="4" borderId="179" xfId="30" applyNumberFormat="1" applyFont="1" applyFill="1" applyBorder="1" applyAlignment="1">
      <alignment horizontal="center"/>
    </xf>
    <xf numFmtId="0" fontId="116" fillId="4" borderId="1" xfId="30" applyNumberFormat="1" applyFont="1" applyFill="1" applyBorder="1" applyAlignment="1">
      <alignment horizontal="center" vertical="center" wrapText="1"/>
    </xf>
    <xf numFmtId="0" fontId="116" fillId="4" borderId="2" xfId="30" applyNumberFormat="1" applyFont="1" applyFill="1" applyBorder="1" applyAlignment="1">
      <alignment horizontal="center" vertical="center" wrapText="1"/>
    </xf>
    <xf numFmtId="0" fontId="116" fillId="4" borderId="6" xfId="30" applyNumberFormat="1" applyFont="1" applyFill="1" applyBorder="1" applyAlignment="1">
      <alignment horizontal="center" vertical="center" wrapText="1"/>
    </xf>
    <xf numFmtId="0" fontId="116" fillId="4" borderId="8" xfId="30" applyNumberFormat="1" applyFont="1" applyFill="1" applyBorder="1" applyAlignment="1">
      <alignment horizontal="center" vertical="center" wrapText="1"/>
    </xf>
    <xf numFmtId="0" fontId="116" fillId="4" borderId="4" xfId="30" applyNumberFormat="1" applyFont="1" applyFill="1" applyBorder="1" applyAlignment="1">
      <alignment horizontal="center" vertical="center" wrapText="1"/>
    </xf>
    <xf numFmtId="0" fontId="116" fillId="4" borderId="5" xfId="30" applyNumberFormat="1" applyFont="1" applyFill="1" applyBorder="1" applyAlignment="1">
      <alignment horizontal="center" vertical="center" wrapText="1"/>
    </xf>
    <xf numFmtId="0" fontId="187" fillId="4" borderId="1" xfId="30" applyNumberFormat="1" applyFont="1" applyFill="1" applyBorder="1" applyAlignment="1">
      <alignment horizontal="center" vertical="center"/>
    </xf>
    <xf numFmtId="0" fontId="187" fillId="4" borderId="3" xfId="30" applyNumberFormat="1" applyFont="1" applyFill="1" applyBorder="1" applyAlignment="1">
      <alignment horizontal="center" vertical="center"/>
    </xf>
    <xf numFmtId="0" fontId="187" fillId="4" borderId="2" xfId="30" applyNumberFormat="1" applyFont="1" applyFill="1" applyBorder="1" applyAlignment="1">
      <alignment horizontal="center" vertical="center"/>
    </xf>
    <xf numFmtId="0" fontId="187" fillId="4" borderId="4" xfId="30" applyNumberFormat="1" applyFont="1" applyFill="1" applyBorder="1" applyAlignment="1">
      <alignment horizontal="center" vertical="center"/>
    </xf>
    <xf numFmtId="0" fontId="187" fillId="4" borderId="7" xfId="30" applyNumberFormat="1" applyFont="1" applyFill="1" applyBorder="1" applyAlignment="1">
      <alignment horizontal="center" vertical="center"/>
    </xf>
    <xf numFmtId="0" fontId="187" fillId="4" borderId="5" xfId="30" applyNumberFormat="1" applyFont="1" applyFill="1" applyBorder="1" applyAlignment="1">
      <alignment horizontal="center" vertical="center"/>
    </xf>
    <xf numFmtId="0" fontId="161" fillId="4" borderId="1" xfId="30" applyNumberFormat="1" applyFont="1" applyFill="1" applyBorder="1" applyAlignment="1">
      <alignment horizontal="center" vertical="center"/>
    </xf>
    <xf numFmtId="0" fontId="161" fillId="4" borderId="3" xfId="30" applyNumberFormat="1" applyFont="1" applyFill="1" applyBorder="1" applyAlignment="1">
      <alignment horizontal="center" vertical="center"/>
    </xf>
    <xf numFmtId="0" fontId="161" fillId="4" borderId="4" xfId="30" applyNumberFormat="1" applyFont="1" applyFill="1" applyBorder="1" applyAlignment="1">
      <alignment horizontal="center" vertical="center"/>
    </xf>
    <xf numFmtId="0" fontId="161" fillId="4" borderId="7" xfId="30" applyNumberFormat="1" applyFont="1" applyFill="1" applyBorder="1" applyAlignment="1">
      <alignment horizontal="center" vertical="center"/>
    </xf>
    <xf numFmtId="0" fontId="161" fillId="4" borderId="2" xfId="30" applyNumberFormat="1" applyFont="1" applyFill="1" applyBorder="1" applyAlignment="1">
      <alignment horizontal="center" vertical="center"/>
    </xf>
    <xf numFmtId="0" fontId="161" fillId="4" borderId="5" xfId="30" applyNumberFormat="1" applyFont="1" applyFill="1" applyBorder="1" applyAlignment="1">
      <alignment horizontal="center" vertical="center"/>
    </xf>
    <xf numFmtId="0" fontId="159" fillId="23" borderId="6" xfId="30" applyNumberFormat="1" applyFont="1" applyFill="1" applyBorder="1" applyAlignment="1">
      <alignment horizontal="center" vertical="center"/>
    </xf>
    <xf numFmtId="0" fontId="159" fillId="23" borderId="0" xfId="30" applyNumberFormat="1" applyFont="1" applyFill="1" applyBorder="1" applyAlignment="1">
      <alignment horizontal="center" vertical="center"/>
    </xf>
    <xf numFmtId="0" fontId="159" fillId="23" borderId="8" xfId="30" applyNumberFormat="1" applyFont="1" applyFill="1" applyBorder="1" applyAlignment="1">
      <alignment horizontal="center" vertical="center"/>
    </xf>
    <xf numFmtId="0" fontId="159" fillId="23" borderId="4" xfId="30" applyNumberFormat="1" applyFont="1" applyFill="1" applyBorder="1" applyAlignment="1">
      <alignment horizontal="center" vertical="center"/>
    </xf>
    <xf numFmtId="0" fontId="159" fillId="23" borderId="7" xfId="30" applyNumberFormat="1" applyFont="1" applyFill="1" applyBorder="1" applyAlignment="1">
      <alignment horizontal="center" vertical="center"/>
    </xf>
    <xf numFmtId="0" fontId="159" fillId="23" borderId="5" xfId="30" applyNumberFormat="1" applyFont="1" applyFill="1" applyBorder="1" applyAlignment="1">
      <alignment horizontal="center" vertical="center"/>
    </xf>
    <xf numFmtId="0" fontId="161" fillId="4" borderId="6" xfId="30" applyNumberFormat="1" applyFont="1" applyFill="1" applyBorder="1" applyAlignment="1">
      <alignment horizontal="center" vertical="center"/>
    </xf>
    <xf numFmtId="0" fontId="161" fillId="4" borderId="0" xfId="30" applyNumberFormat="1" applyFont="1" applyFill="1" applyBorder="1" applyAlignment="1">
      <alignment horizontal="center" vertical="center"/>
    </xf>
    <xf numFmtId="0" fontId="161" fillId="4" borderId="8" xfId="30" applyNumberFormat="1" applyFont="1" applyFill="1" applyBorder="1" applyAlignment="1">
      <alignment horizontal="center" vertical="center"/>
    </xf>
    <xf numFmtId="49" fontId="112" fillId="4" borderId="75" xfId="30" applyNumberFormat="1" applyFont="1" applyFill="1" applyBorder="1" applyAlignment="1">
      <alignment horizontal="center"/>
    </xf>
    <xf numFmtId="0" fontId="162" fillId="21" borderId="114" xfId="30" applyNumberFormat="1" applyFont="1" applyFill="1" applyBorder="1" applyAlignment="1">
      <alignment horizontal="center" vertical="center" wrapText="1"/>
    </xf>
    <xf numFmtId="0" fontId="162" fillId="21" borderId="0" xfId="30" applyNumberFormat="1" applyFont="1" applyFill="1" applyBorder="1" applyAlignment="1">
      <alignment horizontal="center" vertical="center"/>
    </xf>
    <xf numFmtId="0" fontId="162" fillId="21" borderId="115" xfId="30" applyNumberFormat="1" applyFont="1" applyFill="1" applyBorder="1" applyAlignment="1">
      <alignment horizontal="center" vertical="center"/>
    </xf>
    <xf numFmtId="0" fontId="162" fillId="21" borderId="114" xfId="30" applyNumberFormat="1" applyFont="1" applyFill="1" applyBorder="1" applyAlignment="1">
      <alignment horizontal="center" vertical="center"/>
    </xf>
    <xf numFmtId="0" fontId="162" fillId="21" borderId="111" xfId="30" applyNumberFormat="1" applyFont="1" applyFill="1" applyBorder="1" applyAlignment="1">
      <alignment horizontal="center" vertical="center"/>
    </xf>
    <xf numFmtId="0" fontId="162" fillId="21" borderId="112" xfId="30" applyNumberFormat="1" applyFont="1" applyFill="1" applyBorder="1" applyAlignment="1">
      <alignment horizontal="center" vertical="center"/>
    </xf>
    <xf numFmtId="0" fontId="162" fillId="21" borderId="113" xfId="30" applyNumberFormat="1" applyFont="1" applyFill="1" applyBorder="1" applyAlignment="1">
      <alignment horizontal="center" vertical="center"/>
    </xf>
    <xf numFmtId="0" fontId="161" fillId="21" borderId="6" xfId="30" applyNumberFormat="1" applyFont="1" applyFill="1" applyBorder="1" applyAlignment="1">
      <alignment horizontal="center" vertical="center"/>
    </xf>
    <xf numFmtId="0" fontId="161" fillId="21" borderId="0" xfId="30" applyNumberFormat="1" applyFont="1" applyFill="1" applyBorder="1" applyAlignment="1">
      <alignment horizontal="center" vertical="center"/>
    </xf>
    <xf numFmtId="0" fontId="161" fillId="21" borderId="8" xfId="30" applyNumberFormat="1" applyFont="1" applyFill="1" applyBorder="1" applyAlignment="1">
      <alignment horizontal="center" vertical="center"/>
    </xf>
    <xf numFmtId="0" fontId="161" fillId="21" borderId="4" xfId="30" applyNumberFormat="1" applyFont="1" applyFill="1" applyBorder="1" applyAlignment="1">
      <alignment horizontal="center" vertical="center"/>
    </xf>
    <xf numFmtId="0" fontId="161" fillId="21" borderId="7" xfId="30" applyNumberFormat="1" applyFont="1" applyFill="1" applyBorder="1" applyAlignment="1">
      <alignment horizontal="center" vertical="center"/>
    </xf>
    <xf numFmtId="0" fontId="161" fillId="21" borderId="5" xfId="30" applyNumberFormat="1" applyFont="1" applyFill="1" applyBorder="1" applyAlignment="1">
      <alignment horizontal="center" vertical="center"/>
    </xf>
    <xf numFmtId="0" fontId="161" fillId="23" borderId="6" xfId="30" applyNumberFormat="1" applyFont="1" applyFill="1" applyBorder="1" applyAlignment="1">
      <alignment horizontal="center" vertical="center"/>
    </xf>
    <xf numFmtId="0" fontId="161" fillId="23" borderId="0" xfId="30" applyNumberFormat="1" applyFont="1" applyFill="1" applyBorder="1" applyAlignment="1">
      <alignment horizontal="center" vertical="center"/>
    </xf>
    <xf numFmtId="0" fontId="161" fillId="23" borderId="8" xfId="30" applyNumberFormat="1" applyFont="1" applyFill="1" applyBorder="1" applyAlignment="1">
      <alignment horizontal="center" vertical="center"/>
    </xf>
    <xf numFmtId="0" fontId="161" fillId="23" borderId="4" xfId="30" applyNumberFormat="1" applyFont="1" applyFill="1" applyBorder="1" applyAlignment="1">
      <alignment horizontal="center" vertical="center"/>
    </xf>
    <xf numFmtId="0" fontId="161" fillId="23" borderId="7" xfId="30" applyNumberFormat="1" applyFont="1" applyFill="1" applyBorder="1" applyAlignment="1">
      <alignment horizontal="center" vertical="center"/>
    </xf>
    <xf numFmtId="0" fontId="161" fillId="23" borderId="5" xfId="30" applyNumberFormat="1" applyFont="1" applyFill="1" applyBorder="1" applyAlignment="1">
      <alignment horizontal="center" vertical="center"/>
    </xf>
    <xf numFmtId="0" fontId="162" fillId="23" borderId="114" xfId="30" applyNumberFormat="1" applyFont="1" applyFill="1" applyBorder="1" applyAlignment="1">
      <alignment horizontal="center" vertical="center" wrapText="1"/>
    </xf>
    <xf numFmtId="0" fontId="162" fillId="23" borderId="0" xfId="30" applyNumberFormat="1" applyFont="1" applyFill="1" applyBorder="1" applyAlignment="1">
      <alignment horizontal="center" vertical="center"/>
    </xf>
    <xf numFmtId="0" fontId="162" fillId="23" borderId="115" xfId="30" applyNumberFormat="1" applyFont="1" applyFill="1" applyBorder="1" applyAlignment="1">
      <alignment horizontal="center" vertical="center"/>
    </xf>
    <xf numFmtId="0" fontId="162" fillId="23" borderId="114" xfId="30" applyNumberFormat="1" applyFont="1" applyFill="1" applyBorder="1" applyAlignment="1">
      <alignment horizontal="center" vertical="center"/>
    </xf>
    <xf numFmtId="0" fontId="162" fillId="23" borderId="111" xfId="30" applyNumberFormat="1" applyFont="1" applyFill="1" applyBorder="1" applyAlignment="1">
      <alignment horizontal="center" vertical="center"/>
    </xf>
    <xf numFmtId="0" fontId="162" fillId="23" borderId="112" xfId="30" applyNumberFormat="1" applyFont="1" applyFill="1" applyBorder="1" applyAlignment="1">
      <alignment horizontal="center" vertical="center"/>
    </xf>
    <xf numFmtId="0" fontId="162" fillId="23" borderId="113" xfId="30" applyNumberFormat="1" applyFont="1" applyFill="1" applyBorder="1" applyAlignment="1">
      <alignment horizontal="center" vertical="center"/>
    </xf>
    <xf numFmtId="0" fontId="161" fillId="0" borderId="177" xfId="3" applyFont="1" applyFill="1" applyBorder="1" applyAlignment="1">
      <alignment horizontal="center" vertical="center"/>
    </xf>
    <xf numFmtId="0" fontId="161" fillId="0" borderId="178" xfId="3" applyFont="1" applyFill="1" applyBorder="1" applyAlignment="1">
      <alignment horizontal="center" vertical="center"/>
    </xf>
    <xf numFmtId="0" fontId="161" fillId="0" borderId="179" xfId="3" applyFont="1" applyFill="1" applyBorder="1" applyAlignment="1">
      <alignment horizontal="center" vertical="center"/>
    </xf>
    <xf numFmtId="0" fontId="56" fillId="23" borderId="0" xfId="0" applyNumberFormat="1" applyFont="1" applyFill="1" applyBorder="1" applyAlignment="1">
      <alignment horizontal="center" vertical="center"/>
    </xf>
    <xf numFmtId="0" fontId="56" fillId="23" borderId="8" xfId="0" applyNumberFormat="1" applyFont="1" applyFill="1" applyBorder="1" applyAlignment="1">
      <alignment horizontal="center" vertical="center"/>
    </xf>
    <xf numFmtId="0" fontId="124" fillId="4" borderId="149" xfId="0" applyNumberFormat="1" applyFont="1" applyFill="1" applyBorder="1" applyAlignment="1">
      <alignment horizontal="center" vertical="center" wrapText="1"/>
    </xf>
    <xf numFmtId="0" fontId="124" fillId="4" borderId="150" xfId="0" applyNumberFormat="1" applyFont="1" applyFill="1" applyBorder="1" applyAlignment="1">
      <alignment horizontal="center" vertical="center" wrapText="1"/>
    </xf>
    <xf numFmtId="0" fontId="124" fillId="4" borderId="151" xfId="0" applyNumberFormat="1" applyFont="1" applyFill="1" applyBorder="1" applyAlignment="1">
      <alignment horizontal="center" vertical="center" wrapText="1"/>
    </xf>
    <xf numFmtId="0" fontId="124" fillId="4" borderId="152" xfId="0" applyNumberFormat="1" applyFont="1" applyFill="1" applyBorder="1" applyAlignment="1">
      <alignment horizontal="center" vertical="center" wrapText="1"/>
    </xf>
    <xf numFmtId="0" fontId="124" fillId="4" borderId="0" xfId="0" applyNumberFormat="1" applyFont="1" applyFill="1" applyBorder="1" applyAlignment="1">
      <alignment horizontal="center" vertical="center" wrapText="1"/>
    </xf>
    <xf numFmtId="0" fontId="124" fillId="4" borderId="153" xfId="0" applyNumberFormat="1" applyFont="1" applyFill="1" applyBorder="1" applyAlignment="1">
      <alignment horizontal="center" vertical="center" wrapText="1"/>
    </xf>
    <xf numFmtId="0" fontId="124" fillId="4" borderId="154" xfId="0" applyNumberFormat="1" applyFont="1" applyFill="1" applyBorder="1" applyAlignment="1">
      <alignment horizontal="center" vertical="center" wrapText="1"/>
    </xf>
    <xf numFmtId="0" fontId="124" fillId="4" borderId="155" xfId="0" applyNumberFormat="1" applyFont="1" applyFill="1" applyBorder="1" applyAlignment="1">
      <alignment horizontal="center" vertical="center" wrapText="1"/>
    </xf>
    <xf numFmtId="0" fontId="124" fillId="4" borderId="156" xfId="0" applyNumberFormat="1" applyFont="1" applyFill="1" applyBorder="1" applyAlignment="1">
      <alignment horizontal="center" vertical="center" wrapText="1"/>
    </xf>
    <xf numFmtId="0" fontId="183" fillId="4" borderId="147" xfId="29" applyNumberFormat="1" applyFont="1" applyFill="1" applyBorder="1" applyAlignment="1" applyProtection="1">
      <alignment horizontal="center" vertical="center" wrapText="1"/>
    </xf>
    <xf numFmtId="0" fontId="183" fillId="4" borderId="148" xfId="29" applyNumberFormat="1" applyFont="1" applyFill="1" applyBorder="1" applyAlignment="1" applyProtection="1">
      <alignment horizontal="center" vertical="center" wrapText="1"/>
    </xf>
    <xf numFmtId="0" fontId="183" fillId="4" borderId="148" xfId="29" applyNumberFormat="1" applyFont="1" applyFill="1" applyBorder="1" applyAlignment="1">
      <alignment horizontal="center" vertical="center" wrapText="1"/>
    </xf>
    <xf numFmtId="0" fontId="183" fillId="4" borderId="147" xfId="29" applyNumberFormat="1" applyFont="1" applyFill="1" applyBorder="1" applyAlignment="1">
      <alignment horizontal="center" vertical="center" wrapText="1"/>
    </xf>
    <xf numFmtId="0" fontId="183" fillId="4" borderId="147" xfId="29" applyNumberFormat="1" applyFont="1" applyFill="1" applyBorder="1" applyAlignment="1" applyProtection="1">
      <alignment horizontal="left" vertical="center" wrapText="1"/>
    </xf>
    <xf numFmtId="0" fontId="183" fillId="4" borderId="148" xfId="29" applyNumberFormat="1" applyFont="1" applyFill="1" applyBorder="1" applyAlignment="1" applyProtection="1">
      <alignment horizontal="left" vertical="center" wrapText="1"/>
    </xf>
    <xf numFmtId="0" fontId="56" fillId="23" borderId="90" xfId="0" applyNumberFormat="1" applyFont="1" applyFill="1" applyBorder="1" applyAlignment="1">
      <alignment horizontal="center" vertical="center"/>
    </xf>
    <xf numFmtId="0" fontId="56" fillId="23" borderId="89" xfId="0" applyNumberFormat="1" applyFont="1" applyFill="1" applyBorder="1" applyAlignment="1">
      <alignment horizontal="center" vertical="center"/>
    </xf>
    <xf numFmtId="0" fontId="56" fillId="23" borderId="88" xfId="0" applyNumberFormat="1" applyFont="1" applyFill="1" applyBorder="1" applyAlignment="1">
      <alignment horizontal="center" vertical="center"/>
    </xf>
    <xf numFmtId="0" fontId="56" fillId="23" borderId="86" xfId="0" applyNumberFormat="1" applyFont="1" applyFill="1" applyBorder="1" applyAlignment="1">
      <alignment horizontal="center" vertical="center"/>
    </xf>
    <xf numFmtId="0" fontId="56" fillId="23" borderId="10" xfId="0" applyNumberFormat="1" applyFont="1" applyFill="1" applyBorder="1" applyAlignment="1">
      <alignment horizontal="center" vertical="center"/>
    </xf>
    <xf numFmtId="0" fontId="56" fillId="23" borderId="85" xfId="0" applyNumberFormat="1" applyFont="1" applyFill="1" applyBorder="1" applyAlignment="1">
      <alignment horizontal="center" vertical="center"/>
    </xf>
    <xf numFmtId="0" fontId="56" fillId="23" borderId="150" xfId="0" applyNumberFormat="1" applyFont="1" applyFill="1" applyBorder="1" applyAlignment="1">
      <alignment horizontal="center" vertical="center"/>
    </xf>
    <xf numFmtId="0" fontId="56" fillId="23" borderId="151" xfId="0" applyNumberFormat="1" applyFont="1" applyFill="1" applyBorder="1" applyAlignment="1">
      <alignment horizontal="center" vertical="center"/>
    </xf>
    <xf numFmtId="0" fontId="56" fillId="23" borderId="155" xfId="0" applyNumberFormat="1" applyFont="1" applyFill="1" applyBorder="1" applyAlignment="1">
      <alignment horizontal="center" vertical="center"/>
    </xf>
    <xf numFmtId="0" fontId="56" fillId="23" borderId="156" xfId="0" applyNumberFormat="1" applyFont="1" applyFill="1" applyBorder="1" applyAlignment="1">
      <alignment horizontal="center" vertical="center"/>
    </xf>
    <xf numFmtId="0" fontId="56" fillId="23" borderId="149" xfId="0" applyNumberFormat="1" applyFont="1" applyFill="1" applyBorder="1" applyAlignment="1">
      <alignment horizontal="center" vertical="center"/>
    </xf>
    <xf numFmtId="0" fontId="56" fillId="23" borderId="154" xfId="0" applyNumberFormat="1" applyFont="1" applyFill="1" applyBorder="1" applyAlignment="1">
      <alignment horizontal="center" vertical="center"/>
    </xf>
    <xf numFmtId="0" fontId="56" fillId="23" borderId="268" xfId="0" applyNumberFormat="1" applyFont="1" applyFill="1" applyBorder="1" applyAlignment="1">
      <alignment horizontal="center" vertical="center"/>
    </xf>
    <xf numFmtId="0" fontId="56" fillId="23" borderId="270" xfId="0" applyNumberFormat="1" applyFont="1" applyFill="1" applyBorder="1" applyAlignment="1">
      <alignment horizontal="center" vertical="center"/>
    </xf>
    <xf numFmtId="0" fontId="183" fillId="4" borderId="273" xfId="29" applyNumberFormat="1" applyFont="1" applyFill="1" applyBorder="1" applyAlignment="1" applyProtection="1">
      <alignment horizontal="left" vertical="center" wrapText="1"/>
    </xf>
    <xf numFmtId="0" fontId="172" fillId="4" borderId="147" xfId="29" applyNumberFormat="1" applyFont="1" applyFill="1" applyBorder="1" applyAlignment="1" applyProtection="1">
      <alignment horizontal="center" vertical="center" wrapText="1"/>
    </xf>
    <xf numFmtId="0" fontId="172" fillId="4" borderId="148" xfId="29" applyNumberFormat="1" applyFont="1" applyFill="1" applyBorder="1" applyAlignment="1" applyProtection="1">
      <alignment horizontal="center" vertical="center" wrapText="1"/>
    </xf>
    <xf numFmtId="0" fontId="172" fillId="4" borderId="152" xfId="29" applyNumberFormat="1" applyFont="1" applyFill="1" applyBorder="1" applyAlignment="1" applyProtection="1">
      <alignment horizontal="center" vertical="center" wrapText="1"/>
    </xf>
    <xf numFmtId="1" fontId="186" fillId="22" borderId="102" xfId="0" applyNumberFormat="1" applyFont="1" applyFill="1" applyBorder="1" applyAlignment="1">
      <alignment horizontal="center" vertical="center"/>
    </xf>
    <xf numFmtId="1" fontId="186" fillId="22" borderId="3" xfId="0" applyNumberFormat="1" applyFont="1" applyFill="1" applyBorder="1" applyAlignment="1">
      <alignment horizontal="center" vertical="center"/>
    </xf>
    <xf numFmtId="1" fontId="186" fillId="22" borderId="100" xfId="0" applyNumberFormat="1" applyFont="1" applyFill="1" applyBorder="1" applyAlignment="1">
      <alignment horizontal="center" vertical="center"/>
    </xf>
    <xf numFmtId="1" fontId="186" fillId="22" borderId="0" xfId="0" applyNumberFormat="1" applyFont="1" applyFill="1" applyBorder="1" applyAlignment="1">
      <alignment horizontal="center" vertical="center"/>
    </xf>
    <xf numFmtId="1" fontId="186" fillId="22" borderId="103" xfId="0" applyNumberFormat="1" applyFont="1" applyFill="1" applyBorder="1" applyAlignment="1">
      <alignment horizontal="center" vertical="center"/>
    </xf>
    <xf numFmtId="1" fontId="186" fillId="22" borderId="105" xfId="0" applyNumberFormat="1" applyFont="1" applyFill="1" applyBorder="1" applyAlignment="1">
      <alignment horizontal="center" vertical="center"/>
    </xf>
    <xf numFmtId="0" fontId="186" fillId="22" borderId="157" xfId="1" applyFont="1" applyFill="1" applyBorder="1" applyAlignment="1">
      <alignment horizontal="center" vertical="center"/>
    </xf>
    <xf numFmtId="0" fontId="186" fillId="22" borderId="0" xfId="1" applyFont="1" applyFill="1" applyBorder="1" applyAlignment="1">
      <alignment horizontal="center" vertical="center"/>
    </xf>
    <xf numFmtId="0" fontId="186" fillId="22" borderId="271" xfId="1" applyFont="1" applyFill="1" applyBorder="1" applyAlignment="1">
      <alignment horizontal="center" vertical="center"/>
    </xf>
    <xf numFmtId="0" fontId="186" fillId="22" borderId="155" xfId="1" applyFont="1" applyFill="1" applyBorder="1" applyAlignment="1">
      <alignment horizontal="center" vertical="center"/>
    </xf>
    <xf numFmtId="0" fontId="186" fillId="22" borderId="153" xfId="1" applyFont="1" applyFill="1" applyBorder="1" applyAlignment="1">
      <alignment horizontal="center" vertical="center"/>
    </xf>
    <xf numFmtId="0" fontId="186" fillId="22" borderId="156" xfId="1" applyFont="1" applyFill="1" applyBorder="1" applyAlignment="1">
      <alignment horizontal="center" vertical="center"/>
    </xf>
    <xf numFmtId="166" fontId="186" fillId="22" borderId="0" xfId="1" applyNumberFormat="1" applyFont="1" applyFill="1" applyBorder="1" applyAlignment="1">
      <alignment horizontal="center" vertical="center"/>
    </xf>
    <xf numFmtId="166" fontId="186" fillId="22" borderId="99" xfId="1" applyNumberFormat="1" applyFont="1" applyFill="1" applyBorder="1" applyAlignment="1">
      <alignment horizontal="center" vertical="center"/>
    </xf>
    <xf numFmtId="0" fontId="186" fillId="22" borderId="97" xfId="1" applyFont="1" applyFill="1" applyBorder="1" applyAlignment="1">
      <alignment horizontal="center" vertical="center"/>
    </xf>
    <xf numFmtId="0" fontId="186" fillId="22" borderId="3" xfId="1" applyFont="1" applyFill="1" applyBorder="1" applyAlignment="1">
      <alignment horizontal="center" vertical="center"/>
    </xf>
    <xf numFmtId="0" fontId="186" fillId="22" borderId="98" xfId="1" applyFont="1" applyFill="1" applyBorder="1" applyAlignment="1">
      <alignment horizontal="center" vertical="center"/>
    </xf>
    <xf numFmtId="0" fontId="186" fillId="22" borderId="99" xfId="1" applyFont="1" applyFill="1" applyBorder="1" applyAlignment="1">
      <alignment horizontal="center" vertical="center"/>
    </xf>
    <xf numFmtId="0" fontId="186" fillId="22" borderId="272" xfId="1" applyFont="1" applyFill="1" applyBorder="1" applyAlignment="1">
      <alignment horizontal="center" vertical="center"/>
    </xf>
    <xf numFmtId="49" fontId="186" fillId="22" borderId="104" xfId="1" applyNumberFormat="1" applyFont="1" applyFill="1" applyBorder="1" applyAlignment="1">
      <alignment horizontal="center" vertical="center"/>
    </xf>
    <xf numFmtId="49" fontId="186" fillId="22" borderId="101" xfId="1" applyNumberFormat="1" applyFont="1" applyFill="1" applyBorder="1" applyAlignment="1">
      <alignment horizontal="center" vertical="center"/>
    </xf>
    <xf numFmtId="165" fontId="186" fillId="22" borderId="100" xfId="1" applyNumberFormat="1" applyFont="1" applyFill="1" applyBorder="1" applyAlignment="1">
      <alignment horizontal="center" vertical="center"/>
    </xf>
    <xf numFmtId="165" fontId="186" fillId="22" borderId="0" xfId="1" applyNumberFormat="1" applyFont="1" applyFill="1" applyBorder="1" applyAlignment="1">
      <alignment horizontal="center" vertical="center"/>
    </xf>
    <xf numFmtId="165" fontId="186" fillId="22" borderId="105" xfId="1" applyNumberFormat="1" applyFont="1" applyFill="1" applyBorder="1" applyAlignment="1">
      <alignment horizontal="center" vertical="center"/>
    </xf>
    <xf numFmtId="173" fontId="186" fillId="22" borderId="104" xfId="1" applyNumberFormat="1" applyFont="1" applyFill="1" applyBorder="1" applyAlignment="1">
      <alignment horizontal="center" vertical="center"/>
    </xf>
    <xf numFmtId="173" fontId="186" fillId="22" borderId="101" xfId="1" applyNumberFormat="1" applyFont="1" applyFill="1" applyBorder="1" applyAlignment="1">
      <alignment horizontal="center" vertical="center"/>
    </xf>
    <xf numFmtId="49" fontId="186" fillId="22" borderId="106" xfId="1" applyNumberFormat="1" applyFont="1" applyFill="1" applyBorder="1" applyAlignment="1">
      <alignment horizontal="center" vertical="center"/>
    </xf>
    <xf numFmtId="49" fontId="186" fillId="22" borderId="105" xfId="1" applyNumberFormat="1" applyFont="1" applyFill="1" applyBorder="1" applyAlignment="1">
      <alignment horizontal="center" vertical="center"/>
    </xf>
    <xf numFmtId="0" fontId="183" fillId="4" borderId="268" xfId="29" applyNumberFormat="1" applyFont="1" applyFill="1" applyBorder="1" applyAlignment="1" applyProtection="1">
      <alignment horizontal="center" vertical="center" wrapText="1"/>
    </xf>
    <xf numFmtId="0" fontId="183" fillId="4" borderId="269" xfId="29" applyNumberFormat="1" applyFont="1" applyFill="1" applyBorder="1" applyAlignment="1" applyProtection="1">
      <alignment horizontal="center" vertical="center" wrapText="1"/>
    </xf>
    <xf numFmtId="0" fontId="172" fillId="4" borderId="278" xfId="29" applyNumberFormat="1" applyFont="1" applyFill="1" applyBorder="1" applyAlignment="1" applyProtection="1">
      <alignment horizontal="center" vertical="center" wrapText="1"/>
    </xf>
    <xf numFmtId="0" fontId="172" fillId="4" borderId="279" xfId="29" applyNumberFormat="1" applyFont="1" applyFill="1" applyBorder="1" applyAlignment="1" applyProtection="1">
      <alignment horizontal="center" vertical="center" wrapText="1"/>
    </xf>
    <xf numFmtId="0" fontId="172" fillId="4" borderId="280" xfId="29" applyNumberFormat="1" applyFont="1" applyFill="1" applyBorder="1" applyAlignment="1" applyProtection="1">
      <alignment horizontal="center" vertical="center" wrapText="1"/>
    </xf>
    <xf numFmtId="173" fontId="183" fillId="4" borderId="268" xfId="29" applyNumberFormat="1" applyFont="1" applyFill="1" applyBorder="1" applyAlignment="1" applyProtection="1">
      <alignment horizontal="center" vertical="center" wrapText="1"/>
    </xf>
    <xf numFmtId="173" fontId="183" fillId="4" borderId="269" xfId="29" applyNumberFormat="1" applyFont="1" applyFill="1" applyBorder="1" applyAlignment="1" applyProtection="1">
      <alignment horizontal="center" vertical="center" wrapText="1"/>
    </xf>
    <xf numFmtId="0" fontId="183" fillId="4" borderId="268" xfId="29" applyNumberFormat="1" applyFont="1" applyFill="1" applyBorder="1" applyAlignment="1" applyProtection="1">
      <alignment horizontal="left" vertical="center" wrapText="1"/>
    </xf>
    <xf numFmtId="0" fontId="183" fillId="4" borderId="269" xfId="29" applyNumberFormat="1" applyFont="1" applyFill="1" applyBorder="1" applyAlignment="1" applyProtection="1">
      <alignment horizontal="left" vertical="center" wrapText="1"/>
    </xf>
    <xf numFmtId="0" fontId="186" fillId="22" borderId="100" xfId="0" applyNumberFormat="1" applyFont="1" applyFill="1" applyBorder="1" applyAlignment="1">
      <alignment horizontal="center" vertical="center" wrapText="1"/>
    </xf>
    <xf numFmtId="0" fontId="186" fillId="22" borderId="0" xfId="0" applyNumberFormat="1" applyFont="1" applyFill="1" applyBorder="1" applyAlignment="1">
      <alignment horizontal="center" vertical="center" wrapText="1"/>
    </xf>
    <xf numFmtId="0" fontId="186" fillId="22" borderId="117" xfId="0" applyNumberFormat="1" applyFont="1" applyFill="1" applyBorder="1" applyAlignment="1">
      <alignment horizontal="center" vertical="center" wrapText="1"/>
    </xf>
    <xf numFmtId="0" fontId="183" fillId="4" borderId="282" xfId="29" applyNumberFormat="1" applyFont="1" applyFill="1" applyBorder="1" applyAlignment="1" applyProtection="1">
      <alignment horizontal="center" vertical="center" wrapText="1"/>
    </xf>
    <xf numFmtId="0" fontId="183" fillId="4" borderId="276" xfId="29" applyNumberFormat="1" applyFont="1" applyFill="1" applyBorder="1" applyAlignment="1" applyProtection="1">
      <alignment horizontal="center" vertical="center" wrapText="1"/>
    </xf>
    <xf numFmtId="0" fontId="183" fillId="4" borderId="283" xfId="29" applyNumberFormat="1" applyFont="1" applyFill="1" applyBorder="1" applyAlignment="1" applyProtection="1">
      <alignment horizontal="center" vertical="center" wrapText="1"/>
    </xf>
    <xf numFmtId="0" fontId="183" fillId="4" borderId="277" xfId="29" applyNumberFormat="1" applyFont="1" applyFill="1" applyBorder="1" applyAlignment="1" applyProtection="1">
      <alignment horizontal="center" vertical="center" wrapText="1"/>
    </xf>
    <xf numFmtId="0" fontId="183" fillId="4" borderId="268" xfId="29" applyNumberFormat="1" applyFont="1" applyFill="1" applyBorder="1" applyAlignment="1" applyProtection="1">
      <alignment vertical="center" wrapText="1"/>
    </xf>
    <xf numFmtId="0" fontId="183" fillId="4" borderId="269" xfId="29" applyNumberFormat="1" applyFont="1" applyFill="1" applyBorder="1" applyAlignment="1" applyProtection="1">
      <alignment vertical="center" wrapText="1"/>
    </xf>
    <xf numFmtId="165" fontId="186" fillId="22" borderId="107" xfId="1" applyNumberFormat="1" applyFont="1" applyFill="1" applyBorder="1" applyAlignment="1">
      <alignment horizontal="center" vertical="center"/>
    </xf>
    <xf numFmtId="165" fontId="186" fillId="22" borderId="106" xfId="1" applyNumberFormat="1" applyFont="1" applyFill="1" applyBorder="1" applyAlignment="1">
      <alignment horizontal="center" vertical="center"/>
    </xf>
    <xf numFmtId="0" fontId="183" fillId="4" borderId="151" xfId="29" applyNumberFormat="1" applyFont="1" applyFill="1" applyBorder="1" applyAlignment="1" applyProtection="1">
      <alignment horizontal="center" vertical="center" wrapText="1"/>
    </xf>
    <xf numFmtId="0" fontId="183" fillId="4" borderId="153" xfId="29" applyNumberFormat="1" applyFont="1" applyFill="1" applyBorder="1" applyAlignment="1" applyProtection="1">
      <alignment horizontal="center" vertical="center" wrapText="1"/>
    </xf>
    <xf numFmtId="0" fontId="161" fillId="0" borderId="90" xfId="30" applyNumberFormat="1" applyFont="1" applyFill="1" applyBorder="1" applyAlignment="1">
      <alignment horizontal="center" vertical="center"/>
    </xf>
    <xf numFmtId="0" fontId="161" fillId="0" borderId="89" xfId="30" applyNumberFormat="1" applyFont="1" applyFill="1" applyBorder="1" applyAlignment="1">
      <alignment horizontal="center" vertical="center"/>
    </xf>
    <xf numFmtId="0" fontId="161" fillId="0" borderId="88" xfId="30" applyNumberFormat="1" applyFont="1" applyFill="1" applyBorder="1" applyAlignment="1">
      <alignment horizontal="center" vertical="center"/>
    </xf>
    <xf numFmtId="0" fontId="161" fillId="0" borderId="86" xfId="30" applyNumberFormat="1" applyFont="1" applyFill="1" applyBorder="1" applyAlignment="1">
      <alignment horizontal="center" vertical="center"/>
    </xf>
    <xf numFmtId="0" fontId="161" fillId="0" borderId="10" xfId="30" applyNumberFormat="1" applyFont="1" applyFill="1" applyBorder="1" applyAlignment="1">
      <alignment horizontal="center" vertical="center"/>
    </xf>
    <xf numFmtId="0" fontId="161" fillId="0" borderId="85" xfId="30" applyNumberFormat="1" applyFont="1" applyFill="1" applyBorder="1" applyAlignment="1">
      <alignment horizontal="center" vertical="center"/>
    </xf>
    <xf numFmtId="0" fontId="129" fillId="19" borderId="256" xfId="30" applyNumberFormat="1" applyFont="1" applyFill="1" applyBorder="1" applyAlignment="1">
      <alignment horizontal="center" wrapText="1"/>
    </xf>
    <xf numFmtId="0" fontId="129" fillId="19" borderId="257" xfId="30" applyNumberFormat="1" applyFont="1" applyFill="1" applyBorder="1" applyAlignment="1">
      <alignment horizontal="center" wrapText="1"/>
    </xf>
    <xf numFmtId="0" fontId="129" fillId="19" borderId="258" xfId="30" applyNumberFormat="1" applyFont="1" applyFill="1" applyBorder="1" applyAlignment="1">
      <alignment horizontal="center" wrapText="1"/>
    </xf>
    <xf numFmtId="0" fontId="129" fillId="19" borderId="114" xfId="30" applyNumberFormat="1" applyFont="1" applyFill="1" applyBorder="1" applyAlignment="1">
      <alignment horizontal="center" vertical="center" wrapText="1"/>
    </xf>
    <xf numFmtId="0" fontId="129" fillId="19" borderId="0" xfId="30" applyNumberFormat="1" applyFont="1" applyFill="1" applyBorder="1" applyAlignment="1">
      <alignment horizontal="center" vertical="center"/>
    </xf>
    <xf numFmtId="0" fontId="129" fillId="19" borderId="115" xfId="30" applyNumberFormat="1" applyFont="1" applyFill="1" applyBorder="1" applyAlignment="1">
      <alignment horizontal="center" vertical="center"/>
    </xf>
    <xf numFmtId="0" fontId="129" fillId="19" borderId="114" xfId="30" applyNumberFormat="1" applyFont="1" applyFill="1" applyBorder="1" applyAlignment="1">
      <alignment horizontal="center" vertical="center"/>
    </xf>
    <xf numFmtId="0" fontId="129" fillId="19" borderId="111" xfId="30" applyNumberFormat="1" applyFont="1" applyFill="1" applyBorder="1" applyAlignment="1">
      <alignment horizontal="center" vertical="center"/>
    </xf>
    <xf numFmtId="0" fontId="129" fillId="19" borderId="112" xfId="30" applyNumberFormat="1" applyFont="1" applyFill="1" applyBorder="1" applyAlignment="1">
      <alignment horizontal="center" vertical="center"/>
    </xf>
    <xf numFmtId="0" fontId="129" fillId="19" borderId="113" xfId="30" applyNumberFormat="1" applyFont="1" applyFill="1" applyBorder="1" applyAlignment="1">
      <alignment horizontal="center" vertical="center"/>
    </xf>
    <xf numFmtId="49" fontId="128" fillId="19" borderId="180" xfId="30" applyNumberFormat="1" applyFont="1" applyFill="1" applyBorder="1" applyAlignment="1">
      <alignment horizontal="center"/>
    </xf>
    <xf numFmtId="49" fontId="128" fillId="19" borderId="130" xfId="30" applyNumberFormat="1" applyFont="1" applyFill="1" applyBorder="1" applyAlignment="1">
      <alignment horizontal="center"/>
    </xf>
    <xf numFmtId="49" fontId="128" fillId="19" borderId="129" xfId="30" applyNumberFormat="1" applyFont="1" applyFill="1" applyBorder="1" applyAlignment="1">
      <alignment horizontal="center"/>
    </xf>
    <xf numFmtId="0" fontId="129" fillId="19" borderId="236" xfId="30" applyNumberFormat="1" applyFont="1" applyFill="1" applyBorder="1" applyAlignment="1">
      <alignment horizontal="center" wrapText="1"/>
    </xf>
    <xf numFmtId="0" fontId="129" fillId="19" borderId="237" xfId="30" applyNumberFormat="1" applyFont="1" applyFill="1" applyBorder="1" applyAlignment="1">
      <alignment horizontal="center" wrapText="1"/>
    </xf>
    <xf numFmtId="0" fontId="129" fillId="19" borderId="189" xfId="30" applyNumberFormat="1" applyFont="1" applyFill="1" applyBorder="1" applyAlignment="1">
      <alignment horizontal="center" wrapText="1"/>
    </xf>
    <xf numFmtId="0" fontId="129" fillId="19" borderId="190" xfId="30" applyNumberFormat="1" applyFont="1" applyFill="1" applyBorder="1" applyAlignment="1">
      <alignment horizontal="center" wrapText="1"/>
    </xf>
    <xf numFmtId="0" fontId="129" fillId="19" borderId="255" xfId="30" applyNumberFormat="1" applyFont="1" applyFill="1" applyBorder="1" applyAlignment="1">
      <alignment horizontal="center" vertical="center" wrapText="1"/>
    </xf>
    <xf numFmtId="0" fontId="129" fillId="19" borderId="189" xfId="30" applyNumberFormat="1" applyFont="1" applyFill="1" applyBorder="1" applyAlignment="1">
      <alignment horizontal="center" vertical="center" wrapText="1"/>
    </xf>
    <xf numFmtId="0" fontId="129" fillId="19" borderId="190" xfId="30" applyNumberFormat="1" applyFont="1" applyFill="1" applyBorder="1" applyAlignment="1">
      <alignment horizontal="center" vertical="center" wrapText="1"/>
    </xf>
    <xf numFmtId="0" fontId="129" fillId="19" borderId="255" xfId="30" applyNumberFormat="1" applyFont="1" applyFill="1" applyBorder="1" applyAlignment="1">
      <alignment horizontal="center" wrapText="1"/>
    </xf>
    <xf numFmtId="49" fontId="128" fillId="19" borderId="116" xfId="30" applyNumberFormat="1" applyFont="1" applyFill="1" applyBorder="1" applyAlignment="1">
      <alignment horizontal="center"/>
    </xf>
    <xf numFmtId="49" fontId="128" fillId="19" borderId="109" xfId="30" applyNumberFormat="1" applyFont="1" applyFill="1" applyBorder="1" applyAlignment="1">
      <alignment horizontal="center"/>
    </xf>
    <xf numFmtId="49" fontId="128" fillId="26" borderId="116" xfId="30" applyNumberFormat="1" applyFont="1" applyFill="1" applyBorder="1" applyAlignment="1">
      <alignment horizontal="center"/>
    </xf>
    <xf numFmtId="49" fontId="128" fillId="26" borderId="109" xfId="30" applyNumberFormat="1" applyFont="1" applyFill="1" applyBorder="1" applyAlignment="1">
      <alignment horizontal="center"/>
    </xf>
    <xf numFmtId="0" fontId="162" fillId="19" borderId="114" xfId="30" applyNumberFormat="1" applyFont="1" applyFill="1" applyBorder="1" applyAlignment="1">
      <alignment horizontal="center" vertical="center"/>
    </xf>
    <xf numFmtId="0" fontId="162" fillId="19" borderId="0" xfId="30" applyNumberFormat="1" applyFont="1" applyFill="1" applyBorder="1" applyAlignment="1">
      <alignment horizontal="center" vertical="center"/>
    </xf>
    <xf numFmtId="0" fontId="162" fillId="19" borderId="115" xfId="30" applyNumberFormat="1" applyFont="1" applyFill="1" applyBorder="1" applyAlignment="1">
      <alignment horizontal="center" vertical="center"/>
    </xf>
    <xf numFmtId="0" fontId="162" fillId="19" borderId="111" xfId="30" applyNumberFormat="1" applyFont="1" applyFill="1" applyBorder="1" applyAlignment="1">
      <alignment horizontal="center" vertical="center"/>
    </xf>
    <xf numFmtId="0" fontId="162" fillId="19" borderId="112" xfId="30" applyNumberFormat="1" applyFont="1" applyFill="1" applyBorder="1" applyAlignment="1">
      <alignment horizontal="center" vertical="center"/>
    </xf>
    <xf numFmtId="0" fontId="162" fillId="19" borderId="113" xfId="30" applyNumberFormat="1" applyFont="1" applyFill="1" applyBorder="1" applyAlignment="1">
      <alignment horizontal="center" vertical="center"/>
    </xf>
    <xf numFmtId="0" fontId="162" fillId="19" borderId="114" xfId="30" applyNumberFormat="1" applyFont="1" applyFill="1" applyBorder="1" applyAlignment="1">
      <alignment horizontal="center" vertical="center" wrapText="1"/>
    </xf>
    <xf numFmtId="0" fontId="162" fillId="19" borderId="0" xfId="30" applyNumberFormat="1" applyFont="1" applyFill="1" applyBorder="1" applyAlignment="1">
      <alignment horizontal="center" vertical="center" wrapText="1"/>
    </xf>
    <xf numFmtId="0" fontId="162" fillId="19" borderId="115" xfId="30" applyNumberFormat="1" applyFont="1" applyFill="1" applyBorder="1" applyAlignment="1">
      <alignment horizontal="center" vertical="center" wrapText="1"/>
    </xf>
    <xf numFmtId="0" fontId="162" fillId="19" borderId="111" xfId="30" applyNumberFormat="1" applyFont="1" applyFill="1" applyBorder="1" applyAlignment="1">
      <alignment horizontal="center" vertical="center" wrapText="1"/>
    </xf>
    <xf numFmtId="0" fontId="162" fillId="19" borderId="112" xfId="30" applyNumberFormat="1" applyFont="1" applyFill="1" applyBorder="1" applyAlignment="1">
      <alignment horizontal="center" vertical="center" wrapText="1"/>
    </xf>
    <xf numFmtId="0" fontId="162" fillId="19" borderId="113" xfId="30" applyNumberFormat="1" applyFont="1" applyFill="1" applyBorder="1" applyAlignment="1">
      <alignment horizontal="center" vertical="center" wrapText="1"/>
    </xf>
    <xf numFmtId="0" fontId="162" fillId="26" borderId="114" xfId="30" applyNumberFormat="1" applyFont="1" applyFill="1" applyBorder="1" applyAlignment="1">
      <alignment horizontal="center" vertical="center"/>
    </xf>
    <xf numFmtId="0" fontId="162" fillId="26" borderId="0" xfId="30" applyNumberFormat="1" applyFont="1" applyFill="1" applyBorder="1" applyAlignment="1">
      <alignment horizontal="center" vertical="center"/>
    </xf>
    <xf numFmtId="0" fontId="162" fillId="26" borderId="8" xfId="30" applyNumberFormat="1" applyFont="1" applyFill="1" applyBorder="1" applyAlignment="1">
      <alignment horizontal="center" vertical="center"/>
    </xf>
    <xf numFmtId="0" fontId="162" fillId="26" borderId="6" xfId="30" applyNumberFormat="1" applyFont="1" applyFill="1" applyBorder="1" applyAlignment="1">
      <alignment horizontal="center" vertical="center"/>
    </xf>
    <xf numFmtId="0" fontId="162" fillId="26" borderId="115" xfId="30" applyNumberFormat="1" applyFont="1" applyFill="1" applyBorder="1" applyAlignment="1">
      <alignment horizontal="center" vertical="center"/>
    </xf>
    <xf numFmtId="0" fontId="162" fillId="0" borderId="177" xfId="3" applyNumberFormat="1" applyFont="1" applyFill="1" applyBorder="1" applyAlignment="1">
      <alignment horizontal="center" vertical="center"/>
    </xf>
    <xf numFmtId="0" fontId="162" fillId="0" borderId="178" xfId="3" applyNumberFormat="1" applyFont="1" applyFill="1" applyBorder="1" applyAlignment="1">
      <alignment horizontal="center" vertical="center"/>
    </xf>
    <xf numFmtId="0" fontId="162" fillId="0" borderId="179" xfId="3" applyNumberFormat="1" applyFont="1" applyFill="1" applyBorder="1" applyAlignment="1">
      <alignment horizontal="center" vertical="center"/>
    </xf>
    <xf numFmtId="0" fontId="163" fillId="0" borderId="177" xfId="3" applyNumberFormat="1" applyFont="1" applyFill="1" applyBorder="1" applyAlignment="1">
      <alignment horizontal="center" vertical="center"/>
    </xf>
    <xf numFmtId="0" fontId="163" fillId="0" borderId="178" xfId="3" applyNumberFormat="1" applyFont="1" applyFill="1" applyBorder="1" applyAlignment="1">
      <alignment horizontal="center" vertical="center"/>
    </xf>
    <xf numFmtId="0" fontId="163" fillId="0" borderId="179" xfId="3" applyNumberFormat="1" applyFont="1" applyFill="1" applyBorder="1" applyAlignment="1">
      <alignment horizontal="center" vertical="center"/>
    </xf>
    <xf numFmtId="0" fontId="162" fillId="26" borderId="114" xfId="30" applyNumberFormat="1" applyFont="1" applyFill="1" applyBorder="1" applyAlignment="1">
      <alignment horizontal="center" vertical="center" wrapText="1"/>
    </xf>
    <xf numFmtId="0" fontId="162" fillId="26" borderId="111" xfId="30" applyNumberFormat="1" applyFont="1" applyFill="1" applyBorder="1" applyAlignment="1">
      <alignment horizontal="center" vertical="center"/>
    </xf>
    <xf numFmtId="0" fontId="162" fillId="26" borderId="112" xfId="30" applyNumberFormat="1" applyFont="1" applyFill="1" applyBorder="1" applyAlignment="1">
      <alignment horizontal="center" vertical="center"/>
    </xf>
    <xf numFmtId="0" fontId="162" fillId="26" borderId="113" xfId="30" applyNumberFormat="1" applyFont="1" applyFill="1" applyBorder="1" applyAlignment="1">
      <alignment horizontal="center" vertical="center"/>
    </xf>
    <xf numFmtId="168" fontId="127" fillId="0" borderId="44" xfId="30" applyNumberFormat="1" applyFont="1" applyBorder="1" applyAlignment="1"/>
    <xf numFmtId="168" fontId="127" fillId="0" borderId="41" xfId="30" applyNumberFormat="1" applyFont="1" applyBorder="1" applyAlignment="1"/>
    <xf numFmtId="168" fontId="127" fillId="0" borderId="234" xfId="30" applyNumberFormat="1" applyFont="1" applyFill="1" applyBorder="1" applyAlignment="1">
      <alignment horizontal="center"/>
    </xf>
    <xf numFmtId="168" fontId="127" fillId="0" borderId="96" xfId="30" applyNumberFormat="1" applyFont="1" applyFill="1" applyBorder="1" applyAlignment="1">
      <alignment horizontal="center"/>
    </xf>
    <xf numFmtId="167" fontId="127" fillId="0" borderId="96" xfId="30" applyNumberFormat="1" applyFont="1" applyBorder="1" applyAlignment="1">
      <alignment horizontal="center"/>
    </xf>
    <xf numFmtId="170" fontId="127" fillId="0" borderId="96" xfId="30" applyNumberFormat="1" applyFont="1" applyBorder="1" applyAlignment="1">
      <alignment horizontal="center"/>
    </xf>
    <xf numFmtId="170" fontId="125" fillId="0" borderId="235" xfId="0" applyNumberFormat="1" applyFont="1" applyBorder="1" applyAlignment="1">
      <alignment horizontal="center"/>
    </xf>
    <xf numFmtId="168" fontId="127" fillId="0" borderId="39" xfId="30" applyNumberFormat="1" applyFont="1" applyBorder="1" applyAlignment="1"/>
    <xf numFmtId="168" fontId="127" fillId="0" borderId="37" xfId="30" applyNumberFormat="1" applyFont="1" applyBorder="1" applyAlignment="1"/>
    <xf numFmtId="168" fontId="127" fillId="0" borderId="140" xfId="30" applyNumberFormat="1" applyFont="1" applyBorder="1" applyAlignment="1">
      <alignment horizontal="center"/>
    </xf>
    <xf numFmtId="0" fontId="125" fillId="0" borderId="141" xfId="0" applyFont="1" applyBorder="1" applyAlignment="1">
      <alignment horizontal="center"/>
    </xf>
    <xf numFmtId="167" fontId="127" fillId="0" borderId="141" xfId="30" applyNumberFormat="1" applyFont="1" applyBorder="1" applyAlignment="1">
      <alignment horizontal="center"/>
    </xf>
    <xf numFmtId="170" fontId="127" fillId="0" borderId="141" xfId="30" applyNumberFormat="1" applyFont="1" applyBorder="1" applyAlignment="1">
      <alignment horizontal="center"/>
    </xf>
    <xf numFmtId="170" fontId="125" fillId="0" borderId="142" xfId="0" applyNumberFormat="1" applyFont="1" applyBorder="1" applyAlignment="1">
      <alignment horizontal="center"/>
    </xf>
    <xf numFmtId="168" fontId="127" fillId="0" borderId="47" xfId="30" applyNumberFormat="1" applyFont="1" applyFill="1" applyBorder="1" applyAlignment="1"/>
    <xf numFmtId="168" fontId="127" fillId="0" borderId="46" xfId="30" applyNumberFormat="1" applyFont="1" applyFill="1" applyBorder="1" applyAlignment="1"/>
    <xf numFmtId="168" fontId="127" fillId="0" borderId="231" xfId="30" applyNumberFormat="1" applyFont="1" applyFill="1" applyBorder="1" applyAlignment="1">
      <alignment horizontal="center"/>
    </xf>
    <xf numFmtId="168" fontId="127" fillId="0" borderId="232" xfId="30" applyNumberFormat="1" applyFont="1" applyFill="1" applyBorder="1" applyAlignment="1">
      <alignment horizontal="center"/>
    </xf>
    <xf numFmtId="167" fontId="127" fillId="0" borderId="232" xfId="30" applyNumberFormat="1" applyFont="1" applyFill="1" applyBorder="1" applyAlignment="1">
      <alignment horizontal="center"/>
    </xf>
    <xf numFmtId="170" fontId="127" fillId="0" borderId="232" xfId="30" applyNumberFormat="1" applyFont="1" applyFill="1" applyBorder="1" applyAlignment="1">
      <alignment horizontal="center"/>
    </xf>
    <xf numFmtId="170" fontId="127" fillId="0" borderId="233" xfId="30" applyNumberFormat="1" applyFont="1" applyFill="1" applyBorder="1" applyAlignment="1">
      <alignment horizontal="center"/>
    </xf>
    <xf numFmtId="49" fontId="128" fillId="19" borderId="47" xfId="30" applyNumberFormat="1" applyFont="1" applyFill="1" applyBorder="1" applyAlignment="1">
      <alignment horizontal="center"/>
    </xf>
    <xf numFmtId="49" fontId="128" fillId="19" borderId="46" xfId="30" applyNumberFormat="1" applyFont="1" applyFill="1" applyBorder="1" applyAlignment="1">
      <alignment horizontal="center"/>
    </xf>
    <xf numFmtId="49" fontId="128" fillId="19" borderId="229" xfId="30" applyNumberFormat="1" applyFont="1" applyFill="1" applyBorder="1" applyAlignment="1">
      <alignment horizontal="center"/>
    </xf>
    <xf numFmtId="49" fontId="128" fillId="19" borderId="230" xfId="30" applyNumberFormat="1" applyFont="1" applyFill="1" applyBorder="1" applyAlignment="1">
      <alignment horizontal="center"/>
    </xf>
    <xf numFmtId="49" fontId="128" fillId="19" borderId="48" xfId="30" applyNumberFormat="1" applyFont="1" applyFill="1" applyBorder="1" applyAlignment="1">
      <alignment horizontal="center"/>
    </xf>
    <xf numFmtId="168" fontId="127" fillId="0" borderId="234" xfId="30" applyNumberFormat="1" applyFont="1" applyBorder="1" applyAlignment="1">
      <alignment horizontal="center"/>
    </xf>
    <xf numFmtId="0" fontId="125" fillId="0" borderId="96" xfId="0" applyFont="1" applyBorder="1" applyAlignment="1">
      <alignment horizontal="center"/>
    </xf>
    <xf numFmtId="0" fontId="129" fillId="19" borderId="203" xfId="30" applyNumberFormat="1" applyFont="1" applyFill="1" applyBorder="1" applyAlignment="1">
      <alignment horizontal="center" vertical="center"/>
    </xf>
    <xf numFmtId="49" fontId="129" fillId="19" borderId="204" xfId="30" applyNumberFormat="1" applyFont="1" applyFill="1" applyBorder="1" applyAlignment="1">
      <alignment horizontal="center" vertical="center"/>
    </xf>
    <xf numFmtId="49" fontId="129" fillId="19" borderId="206" xfId="30" applyNumberFormat="1" applyFont="1" applyFill="1" applyBorder="1" applyAlignment="1">
      <alignment horizontal="center" vertical="center"/>
    </xf>
    <xf numFmtId="49" fontId="129" fillId="19" borderId="205" xfId="30" applyNumberFormat="1" applyFont="1" applyFill="1" applyBorder="1" applyAlignment="1">
      <alignment horizontal="center" vertical="center"/>
    </xf>
    <xf numFmtId="0" fontId="162" fillId="19" borderId="108" xfId="30" applyNumberFormat="1" applyFont="1" applyFill="1" applyBorder="1" applyAlignment="1">
      <alignment horizontal="center" vertical="center" wrapText="1"/>
    </xf>
    <xf numFmtId="0" fontId="162" fillId="19" borderId="109" xfId="30" applyNumberFormat="1" applyFont="1" applyFill="1" applyBorder="1" applyAlignment="1">
      <alignment horizontal="center" vertical="center" wrapText="1"/>
    </xf>
    <xf numFmtId="0" fontId="162" fillId="19" borderId="110" xfId="30" applyNumberFormat="1" applyFont="1" applyFill="1" applyBorder="1" applyAlignment="1">
      <alignment horizontal="center" vertical="center" wrapText="1"/>
    </xf>
    <xf numFmtId="0" fontId="162" fillId="19" borderId="1" xfId="30" applyNumberFormat="1" applyFont="1" applyFill="1" applyBorder="1" applyAlignment="1">
      <alignment horizontal="center" vertical="center" wrapText="1"/>
    </xf>
    <xf numFmtId="0" fontId="162" fillId="19" borderId="2" xfId="30" applyNumberFormat="1" applyFont="1" applyFill="1" applyBorder="1" applyAlignment="1">
      <alignment horizontal="center" vertical="center" wrapText="1"/>
    </xf>
    <xf numFmtId="0" fontId="162" fillId="19" borderId="6" xfId="30" applyNumberFormat="1" applyFont="1" applyFill="1" applyBorder="1" applyAlignment="1">
      <alignment horizontal="center" vertical="center" wrapText="1"/>
    </xf>
    <xf numFmtId="0" fontId="162" fillId="19" borderId="8" xfId="30" applyNumberFormat="1" applyFont="1" applyFill="1" applyBorder="1" applyAlignment="1">
      <alignment horizontal="center" vertical="center" wrapText="1"/>
    </xf>
    <xf numFmtId="49" fontId="129" fillId="19" borderId="108" xfId="30" applyNumberFormat="1" applyFont="1" applyFill="1" applyBorder="1" applyAlignment="1">
      <alignment horizontal="center"/>
    </xf>
    <xf numFmtId="49" fontId="129" fillId="19" borderId="109" xfId="30" applyNumberFormat="1" applyFont="1" applyFill="1" applyBorder="1" applyAlignment="1">
      <alignment horizontal="center"/>
    </xf>
    <xf numFmtId="49" fontId="129" fillId="19" borderId="110" xfId="30" applyNumberFormat="1" applyFont="1" applyFill="1" applyBorder="1" applyAlignment="1">
      <alignment horizontal="center"/>
    </xf>
    <xf numFmtId="49" fontId="129" fillId="19" borderId="123" xfId="30" applyNumberFormat="1" applyFont="1" applyFill="1" applyBorder="1" applyAlignment="1">
      <alignment horizontal="center"/>
    </xf>
    <xf numFmtId="49" fontId="129" fillId="19" borderId="220" xfId="30" applyNumberFormat="1" applyFont="1" applyFill="1" applyBorder="1" applyAlignment="1">
      <alignment horizontal="center"/>
    </xf>
    <xf numFmtId="49" fontId="129" fillId="19" borderId="122" xfId="30" applyNumberFormat="1" applyFont="1" applyFill="1" applyBorder="1" applyAlignment="1">
      <alignment horizontal="center"/>
    </xf>
    <xf numFmtId="0" fontId="162" fillId="19" borderId="202" xfId="30" applyNumberFormat="1" applyFont="1" applyFill="1" applyBorder="1" applyAlignment="1">
      <alignment horizontal="center" vertical="center" wrapText="1"/>
    </xf>
    <xf numFmtId="49" fontId="128" fillId="19" borderId="238" xfId="30" applyNumberFormat="1" applyFont="1" applyFill="1" applyBorder="1" applyAlignment="1">
      <alignment horizontal="center"/>
    </xf>
    <xf numFmtId="49" fontId="128" fillId="19" borderId="249" xfId="30" applyNumberFormat="1" applyFont="1" applyFill="1" applyBorder="1" applyAlignment="1">
      <alignment horizontal="center"/>
    </xf>
    <xf numFmtId="49" fontId="128" fillId="19" borderId="248" xfId="30" applyNumberFormat="1" applyFont="1" applyFill="1" applyBorder="1" applyAlignment="1">
      <alignment horizontal="center"/>
    </xf>
    <xf numFmtId="49" fontId="128" fillId="19" borderId="239" xfId="30" applyNumberFormat="1" applyFont="1" applyFill="1" applyBorder="1" applyAlignment="1">
      <alignment horizontal="center"/>
    </xf>
    <xf numFmtId="49" fontId="112" fillId="19" borderId="292" xfId="30" applyNumberFormat="1" applyFont="1" applyFill="1" applyBorder="1" applyAlignment="1">
      <alignment horizontal="center"/>
    </xf>
    <xf numFmtId="49" fontId="112" fillId="19" borderId="293" xfId="30" applyNumberFormat="1" applyFont="1" applyFill="1" applyBorder="1" applyAlignment="1">
      <alignment horizontal="center"/>
    </xf>
    <xf numFmtId="49" fontId="128" fillId="19" borderId="250" xfId="30" applyNumberFormat="1" applyFont="1" applyFill="1" applyBorder="1" applyAlignment="1">
      <alignment horizontal="center"/>
    </xf>
    <xf numFmtId="49" fontId="128" fillId="19" borderId="244" xfId="30" applyNumberFormat="1" applyFont="1" applyFill="1" applyBorder="1" applyAlignment="1">
      <alignment horizontal="center"/>
    </xf>
    <xf numFmtId="49" fontId="128" fillId="19" borderId="245" xfId="30" applyNumberFormat="1" applyFont="1" applyFill="1" applyBorder="1" applyAlignment="1">
      <alignment horizontal="center"/>
    </xf>
    <xf numFmtId="49" fontId="128" fillId="19" borderId="246" xfId="30" applyNumberFormat="1" applyFont="1" applyFill="1" applyBorder="1" applyAlignment="1">
      <alignment horizontal="center"/>
    </xf>
    <xf numFmtId="49" fontId="128" fillId="19" borderId="247" xfId="30" applyNumberFormat="1" applyFont="1" applyFill="1" applyBorder="1" applyAlignment="1">
      <alignment horizontal="center"/>
    </xf>
    <xf numFmtId="1" fontId="123" fillId="18" borderId="102" xfId="0" applyNumberFormat="1" applyFont="1" applyFill="1" applyBorder="1" applyAlignment="1">
      <alignment horizontal="center" vertical="center"/>
    </xf>
    <xf numFmtId="1" fontId="123" fillId="18" borderId="3" xfId="0" applyNumberFormat="1" applyFont="1" applyFill="1" applyBorder="1" applyAlignment="1">
      <alignment horizontal="center" vertical="center"/>
    </xf>
    <xf numFmtId="1" fontId="123" fillId="18" borderId="103" xfId="0" applyNumberFormat="1" applyFont="1" applyFill="1" applyBorder="1" applyAlignment="1">
      <alignment horizontal="center" vertical="center"/>
    </xf>
    <xf numFmtId="1" fontId="123" fillId="18" borderId="100" xfId="0" applyNumberFormat="1" applyFont="1" applyFill="1" applyBorder="1" applyAlignment="1">
      <alignment horizontal="center" vertical="center"/>
    </xf>
    <xf numFmtId="1" fontId="123" fillId="18" borderId="0" xfId="0" applyNumberFormat="1" applyFont="1" applyFill="1" applyBorder="1" applyAlignment="1">
      <alignment horizontal="center" vertical="center"/>
    </xf>
    <xf numFmtId="1" fontId="123" fillId="18" borderId="105" xfId="0" applyNumberFormat="1" applyFont="1" applyFill="1" applyBorder="1" applyAlignment="1">
      <alignment horizontal="center" vertical="center"/>
    </xf>
    <xf numFmtId="0" fontId="123" fillId="18" borderId="100" xfId="0" applyNumberFormat="1" applyFont="1" applyFill="1" applyBorder="1" applyAlignment="1">
      <alignment horizontal="center" vertical="center" wrapText="1"/>
    </xf>
    <xf numFmtId="0" fontId="123" fillId="18" borderId="0" xfId="0" applyNumberFormat="1" applyFont="1" applyFill="1" applyBorder="1" applyAlignment="1">
      <alignment horizontal="center" vertical="center" wrapText="1"/>
    </xf>
    <xf numFmtId="0" fontId="123" fillId="18" borderId="117" xfId="0" applyNumberFormat="1" applyFont="1" applyFill="1" applyBorder="1" applyAlignment="1">
      <alignment horizontal="center" vertical="center" wrapText="1"/>
    </xf>
    <xf numFmtId="165" fontId="118" fillId="18" borderId="100" xfId="1" applyNumberFormat="1" applyFont="1" applyFill="1" applyBorder="1" applyAlignment="1">
      <alignment horizontal="center" vertical="center"/>
    </xf>
    <xf numFmtId="165" fontId="118" fillId="18" borderId="105" xfId="1" applyNumberFormat="1" applyFont="1" applyFill="1" applyBorder="1" applyAlignment="1">
      <alignment horizontal="center" vertical="center"/>
    </xf>
    <xf numFmtId="166" fontId="118" fillId="18" borderId="0" xfId="1" applyNumberFormat="1" applyFont="1" applyFill="1" applyBorder="1" applyAlignment="1">
      <alignment horizontal="center" vertical="center"/>
    </xf>
    <xf numFmtId="166" fontId="118" fillId="18" borderId="99" xfId="1" applyNumberFormat="1" applyFont="1" applyFill="1" applyBorder="1" applyAlignment="1">
      <alignment horizontal="center" vertical="center"/>
    </xf>
    <xf numFmtId="0" fontId="118" fillId="18" borderId="97" xfId="1" applyFont="1" applyFill="1" applyBorder="1" applyAlignment="1">
      <alignment horizontal="center" vertical="center"/>
    </xf>
    <xf numFmtId="0" fontId="118" fillId="18" borderId="3" xfId="1" applyFont="1" applyFill="1" applyBorder="1" applyAlignment="1">
      <alignment horizontal="center" vertical="center"/>
    </xf>
    <xf numFmtId="0" fontId="118" fillId="18" borderId="98" xfId="1" applyFont="1" applyFill="1" applyBorder="1" applyAlignment="1">
      <alignment horizontal="center" vertical="center"/>
    </xf>
    <xf numFmtId="0" fontId="118" fillId="18" borderId="157" xfId="1" applyFont="1" applyFill="1" applyBorder="1" applyAlignment="1">
      <alignment horizontal="center" vertical="center"/>
    </xf>
    <xf numFmtId="0" fontId="118" fillId="18" borderId="0" xfId="1" applyFont="1" applyFill="1" applyBorder="1" applyAlignment="1">
      <alignment horizontal="center" vertical="center"/>
    </xf>
    <xf numFmtId="0" fontId="118" fillId="18" borderId="99" xfId="1" applyFont="1" applyFill="1" applyBorder="1" applyAlignment="1">
      <alignment horizontal="center" vertical="center"/>
    </xf>
    <xf numFmtId="0" fontId="172" fillId="19" borderId="166" xfId="29" applyNumberFormat="1" applyFont="1" applyFill="1" applyBorder="1" applyAlignment="1" applyProtection="1">
      <alignment horizontal="center" vertical="center" wrapText="1"/>
    </xf>
    <xf numFmtId="0" fontId="172" fillId="19" borderId="170" xfId="29" applyNumberFormat="1" applyFont="1" applyFill="1" applyBorder="1" applyAlignment="1" applyProtection="1">
      <alignment horizontal="center" vertical="center" wrapText="1"/>
    </xf>
    <xf numFmtId="49" fontId="118" fillId="18" borderId="104" xfId="1" applyNumberFormat="1" applyFont="1" applyFill="1" applyBorder="1" applyAlignment="1">
      <alignment horizontal="center" vertical="center"/>
    </xf>
    <xf numFmtId="49" fontId="118" fillId="18" borderId="101" xfId="1" applyNumberFormat="1" applyFont="1" applyFill="1" applyBorder="1" applyAlignment="1">
      <alignment horizontal="center" vertical="center"/>
    </xf>
    <xf numFmtId="1" fontId="118" fillId="20" borderId="102" xfId="0" applyNumberFormat="1" applyFont="1" applyFill="1" applyBorder="1" applyAlignment="1">
      <alignment horizontal="center" vertical="center"/>
    </xf>
    <xf numFmtId="1" fontId="118" fillId="20" borderId="3" xfId="0" applyNumberFormat="1" applyFont="1" applyFill="1" applyBorder="1" applyAlignment="1">
      <alignment horizontal="center" vertical="center"/>
    </xf>
    <xf numFmtId="1" fontId="118" fillId="20" borderId="100" xfId="0" applyNumberFormat="1" applyFont="1" applyFill="1" applyBorder="1" applyAlignment="1">
      <alignment horizontal="center" vertical="center"/>
    </xf>
    <xf numFmtId="1" fontId="118" fillId="20" borderId="0" xfId="0" applyNumberFormat="1" applyFont="1" applyFill="1" applyBorder="1" applyAlignment="1">
      <alignment horizontal="center" vertical="center"/>
    </xf>
    <xf numFmtId="49" fontId="118" fillId="20" borderId="106" xfId="1" applyNumberFormat="1" applyFont="1" applyFill="1" applyBorder="1" applyAlignment="1">
      <alignment horizontal="center" vertical="center"/>
    </xf>
    <xf numFmtId="49" fontId="118" fillId="20" borderId="105" xfId="1" applyNumberFormat="1" applyFont="1" applyFill="1" applyBorder="1" applyAlignment="1">
      <alignment horizontal="center" vertical="center"/>
    </xf>
    <xf numFmtId="165" fontId="118" fillId="18" borderId="107" xfId="1" applyNumberFormat="1" applyFont="1" applyFill="1" applyBorder="1" applyAlignment="1">
      <alignment horizontal="center" vertical="center"/>
    </xf>
    <xf numFmtId="165" fontId="118" fillId="18" borderId="106" xfId="1" applyNumberFormat="1" applyFont="1" applyFill="1" applyBorder="1" applyAlignment="1">
      <alignment horizontal="center" vertical="center"/>
    </xf>
    <xf numFmtId="165" fontId="118" fillId="18" borderId="0" xfId="1" applyNumberFormat="1" applyFont="1" applyFill="1" applyBorder="1" applyAlignment="1">
      <alignment horizontal="center" vertical="center"/>
    </xf>
    <xf numFmtId="173" fontId="118" fillId="18" borderId="106" xfId="1" applyNumberFormat="1" applyFont="1" applyFill="1" applyBorder="1" applyAlignment="1">
      <alignment vertical="center"/>
    </xf>
    <xf numFmtId="173" fontId="118" fillId="18" borderId="105" xfId="1" applyNumberFormat="1" applyFont="1" applyFill="1" applyBorder="1" applyAlignment="1">
      <alignment vertical="center"/>
    </xf>
    <xf numFmtId="49" fontId="118" fillId="18" borderId="106" xfId="1" applyNumberFormat="1" applyFont="1" applyFill="1" applyBorder="1" applyAlignment="1">
      <alignment horizontal="center" vertical="center"/>
    </xf>
    <xf numFmtId="49" fontId="118" fillId="18" borderId="105" xfId="1" applyNumberFormat="1" applyFont="1" applyFill="1" applyBorder="1" applyAlignment="1">
      <alignment horizontal="center" vertical="center"/>
    </xf>
    <xf numFmtId="0" fontId="170" fillId="19" borderId="170" xfId="29" applyNumberFormat="1" applyFont="1" applyFill="1" applyBorder="1" applyAlignment="1" applyProtection="1">
      <alignment vertical="center" wrapText="1"/>
    </xf>
    <xf numFmtId="0" fontId="170" fillId="19" borderId="171" xfId="29" applyNumberFormat="1" applyFont="1" applyFill="1" applyBorder="1" applyAlignment="1" applyProtection="1">
      <alignment vertical="center" wrapText="1"/>
    </xf>
    <xf numFmtId="0" fontId="170" fillId="19" borderId="166" xfId="29" applyNumberFormat="1" applyFont="1" applyFill="1" applyBorder="1" applyAlignment="1" applyProtection="1">
      <alignment horizontal="center" vertical="center" wrapText="1"/>
    </xf>
    <xf numFmtId="0" fontId="170" fillId="19" borderId="170" xfId="29" applyNumberFormat="1" applyFont="1" applyFill="1" applyBorder="1" applyAlignment="1" applyProtection="1">
      <alignment horizontal="center" vertical="center" wrapText="1"/>
    </xf>
    <xf numFmtId="173" fontId="170" fillId="19" borderId="166" xfId="29" applyNumberFormat="1" applyFont="1" applyFill="1" applyBorder="1" applyAlignment="1" applyProtection="1">
      <alignment horizontal="center" vertical="center" wrapText="1"/>
    </xf>
    <xf numFmtId="173" fontId="170" fillId="19" borderId="170" xfId="29" applyNumberFormat="1" applyFont="1" applyFill="1" applyBorder="1" applyAlignment="1" applyProtection="1">
      <alignment horizontal="center" vertical="center" wrapText="1"/>
    </xf>
    <xf numFmtId="0" fontId="172" fillId="19" borderId="166" xfId="29" applyNumberFormat="1" applyFont="1" applyFill="1" applyBorder="1" applyAlignment="1" applyProtection="1">
      <alignment horizontal="left" vertical="center" wrapText="1"/>
    </xf>
    <xf numFmtId="0" fontId="172" fillId="19" borderId="170" xfId="29" applyNumberFormat="1" applyFont="1" applyFill="1" applyBorder="1" applyAlignment="1" applyProtection="1">
      <alignment horizontal="left" vertical="center" wrapText="1"/>
    </xf>
    <xf numFmtId="0" fontId="170" fillId="19" borderId="166" xfId="29" applyNumberFormat="1" applyFont="1" applyFill="1" applyBorder="1" applyAlignment="1" applyProtection="1">
      <alignment horizontal="center" wrapText="1"/>
    </xf>
    <xf numFmtId="0" fontId="170" fillId="19" borderId="170" xfId="29" applyNumberFormat="1" applyFont="1" applyFill="1" applyBorder="1" applyAlignment="1" applyProtection="1">
      <alignment horizontal="center" wrapText="1"/>
    </xf>
    <xf numFmtId="0" fontId="170" fillId="19" borderId="166" xfId="29" applyNumberFormat="1" applyFont="1" applyFill="1" applyBorder="1" applyAlignment="1" applyProtection="1">
      <alignment horizontal="left" vertical="center" wrapText="1"/>
    </xf>
    <xf numFmtId="0" fontId="170" fillId="19" borderId="170" xfId="29" applyNumberFormat="1" applyFont="1" applyFill="1" applyBorder="1" applyAlignment="1" applyProtection="1">
      <alignment horizontal="left" vertical="center" wrapText="1"/>
    </xf>
    <xf numFmtId="0" fontId="172" fillId="19" borderId="166" xfId="29" applyNumberFormat="1" applyFont="1" applyFill="1" applyBorder="1" applyAlignment="1" applyProtection="1">
      <alignment horizontal="center" wrapText="1"/>
    </xf>
    <xf numFmtId="0" fontId="172" fillId="19" borderId="170" xfId="29" applyNumberFormat="1" applyFont="1" applyFill="1" applyBorder="1" applyAlignment="1" applyProtection="1">
      <alignment horizontal="center" wrapText="1"/>
    </xf>
    <xf numFmtId="0" fontId="172" fillId="19" borderId="147" xfId="29" applyNumberFormat="1" applyFont="1" applyFill="1" applyBorder="1" applyAlignment="1" applyProtection="1">
      <alignment horizontal="center" vertical="center" wrapText="1"/>
    </xf>
    <xf numFmtId="0" fontId="172" fillId="19" borderId="148" xfId="29" applyNumberFormat="1" applyFont="1" applyFill="1" applyBorder="1" applyAlignment="1" applyProtection="1">
      <alignment horizontal="center" vertical="center" wrapText="1"/>
    </xf>
    <xf numFmtId="0" fontId="172" fillId="19" borderId="169" xfId="29" applyNumberFormat="1" applyFont="1" applyFill="1" applyBorder="1" applyAlignment="1">
      <alignment horizontal="center" vertical="center" wrapText="1"/>
    </xf>
    <xf numFmtId="0" fontId="172" fillId="19" borderId="166" xfId="29" applyNumberFormat="1" applyFont="1" applyFill="1" applyBorder="1" applyAlignment="1">
      <alignment horizontal="center" vertical="center" wrapText="1"/>
    </xf>
    <xf numFmtId="0" fontId="172" fillId="19" borderId="170" xfId="29" applyNumberFormat="1" applyFont="1" applyFill="1" applyBorder="1" applyAlignment="1">
      <alignment horizontal="center" vertical="center" wrapText="1"/>
    </xf>
    <xf numFmtId="0" fontId="172" fillId="19" borderId="261" xfId="29" applyNumberFormat="1" applyFont="1" applyFill="1" applyBorder="1" applyAlignment="1">
      <alignment horizontal="center" vertical="center" wrapText="1"/>
    </xf>
    <xf numFmtId="0" fontId="172" fillId="19" borderId="266" xfId="29" applyNumberFormat="1" applyFont="1" applyFill="1" applyBorder="1" applyAlignment="1">
      <alignment horizontal="center" vertical="center" wrapText="1"/>
    </xf>
    <xf numFmtId="0" fontId="172" fillId="19" borderId="259" xfId="29" applyNumberFormat="1" applyFont="1" applyFill="1" applyBorder="1" applyAlignment="1">
      <alignment horizontal="center" vertical="center" wrapText="1"/>
    </xf>
    <xf numFmtId="0" fontId="172" fillId="19" borderId="268" xfId="29" applyNumberFormat="1" applyFont="1" applyFill="1" applyBorder="1" applyAlignment="1">
      <alignment horizontal="center" vertical="center" wrapText="1"/>
    </xf>
    <xf numFmtId="0" fontId="172" fillId="19" borderId="269" xfId="29" applyNumberFormat="1" applyFont="1" applyFill="1" applyBorder="1" applyAlignment="1">
      <alignment horizontal="center" vertical="center" wrapText="1"/>
    </xf>
    <xf numFmtId="0" fontId="172" fillId="19" borderId="262" xfId="29" applyNumberFormat="1" applyFont="1" applyFill="1" applyBorder="1" applyAlignment="1">
      <alignment horizontal="center" vertical="center" wrapText="1"/>
    </xf>
    <xf numFmtId="0" fontId="172" fillId="19" borderId="263" xfId="29" applyNumberFormat="1" applyFont="1" applyFill="1" applyBorder="1" applyAlignment="1">
      <alignment horizontal="center" vertical="center" wrapText="1"/>
    </xf>
    <xf numFmtId="0" fontId="172" fillId="19" borderId="260" xfId="29" applyNumberFormat="1" applyFont="1" applyFill="1" applyBorder="1" applyAlignment="1">
      <alignment horizontal="center" vertical="center" wrapText="1"/>
    </xf>
    <xf numFmtId="0" fontId="173" fillId="19" borderId="166" xfId="0" applyNumberFormat="1" applyFont="1" applyFill="1" applyBorder="1" applyAlignment="1">
      <alignment horizontal="center" vertical="center"/>
    </xf>
    <xf numFmtId="0" fontId="126" fillId="19" borderId="166" xfId="0" applyNumberFormat="1" applyFont="1" applyFill="1" applyBorder="1" applyAlignment="1">
      <alignment horizontal="center" vertical="center" wrapText="1"/>
    </xf>
    <xf numFmtId="0" fontId="172" fillId="19" borderId="152" xfId="29" applyNumberFormat="1" applyFont="1" applyFill="1" applyBorder="1" applyAlignment="1" applyProtection="1">
      <alignment horizontal="center" vertical="center" wrapText="1"/>
    </xf>
    <xf numFmtId="0" fontId="126" fillId="19" borderId="263" xfId="0" applyNumberFormat="1" applyFont="1" applyFill="1" applyBorder="1" applyAlignment="1">
      <alignment horizontal="center" vertical="center" wrapText="1"/>
    </xf>
    <xf numFmtId="0" fontId="126" fillId="19" borderId="266" xfId="0" applyNumberFormat="1" applyFont="1" applyFill="1" applyBorder="1" applyAlignment="1">
      <alignment horizontal="center" vertical="center" wrapText="1"/>
    </xf>
    <xf numFmtId="0" fontId="126" fillId="19" borderId="264" xfId="0" applyNumberFormat="1" applyFont="1" applyFill="1" applyBorder="1" applyAlignment="1">
      <alignment horizontal="center" vertical="center" wrapText="1"/>
    </xf>
    <xf numFmtId="0" fontId="126" fillId="19" borderId="265" xfId="0" applyNumberFormat="1" applyFont="1" applyFill="1" applyBorder="1" applyAlignment="1">
      <alignment horizontal="center" vertical="center" wrapText="1"/>
    </xf>
    <xf numFmtId="0" fontId="126" fillId="19" borderId="267" xfId="0" applyNumberFormat="1" applyFont="1" applyFill="1" applyBorder="1" applyAlignment="1">
      <alignment horizontal="center" vertical="center" wrapText="1"/>
    </xf>
    <xf numFmtId="0" fontId="173" fillId="19" borderId="90" xfId="0" applyNumberFormat="1" applyFont="1" applyFill="1" applyBorder="1" applyAlignment="1">
      <alignment horizontal="center" vertical="center"/>
    </xf>
    <xf numFmtId="0" fontId="173" fillId="19" borderId="89" xfId="0" applyNumberFormat="1" applyFont="1" applyFill="1" applyBorder="1" applyAlignment="1">
      <alignment horizontal="center" vertical="center"/>
    </xf>
    <xf numFmtId="0" fontId="173" fillId="19" borderId="88" xfId="0" applyNumberFormat="1" applyFont="1" applyFill="1" applyBorder="1" applyAlignment="1">
      <alignment horizontal="center" vertical="center"/>
    </xf>
    <xf numFmtId="0" fontId="173" fillId="19" borderId="86" xfId="0" applyNumberFormat="1" applyFont="1" applyFill="1" applyBorder="1" applyAlignment="1">
      <alignment horizontal="center" vertical="center"/>
    </xf>
    <xf numFmtId="0" fontId="173" fillId="19" borderId="10" xfId="0" applyNumberFormat="1" applyFont="1" applyFill="1" applyBorder="1" applyAlignment="1">
      <alignment horizontal="center" vertical="center"/>
    </xf>
    <xf numFmtId="0" fontId="173" fillId="19" borderId="85" xfId="0" applyNumberFormat="1" applyFont="1" applyFill="1" applyBorder="1" applyAlignment="1">
      <alignment horizontal="center" vertical="center"/>
    </xf>
    <xf numFmtId="0" fontId="173" fillId="19" borderId="263" xfId="0" applyNumberFormat="1" applyFont="1" applyFill="1" applyBorder="1" applyAlignment="1">
      <alignment horizontal="center" vertical="center"/>
    </xf>
    <xf numFmtId="0" fontId="10" fillId="0" borderId="26" xfId="3" applyFont="1" applyBorder="1" applyAlignment="1">
      <alignment horizontal="left" vertical="top"/>
    </xf>
    <xf numFmtId="0" fontId="10" fillId="0" borderId="25" xfId="3" applyFont="1" applyBorder="1" applyAlignment="1">
      <alignment horizontal="left" vertical="top"/>
    </xf>
    <xf numFmtId="0" fontId="10" fillId="0" borderId="24" xfId="3" applyFont="1" applyBorder="1" applyAlignment="1">
      <alignment horizontal="left" vertical="top"/>
    </xf>
    <xf numFmtId="0" fontId="9" fillId="0" borderId="21" xfId="29" quotePrefix="1" applyBorder="1"/>
    <xf numFmtId="0" fontId="0" fillId="0" borderId="167" xfId="0" applyBorder="1"/>
    <xf numFmtId="0" fontId="9" fillId="0" borderId="0" xfId="29"/>
    <xf numFmtId="0" fontId="0" fillId="0" borderId="0" xfId="0"/>
    <xf numFmtId="0" fontId="10" fillId="0" borderId="26" xfId="3" applyFont="1" applyBorder="1" applyAlignment="1">
      <alignment horizontal="left" vertical="top" wrapText="1"/>
    </xf>
    <xf numFmtId="0" fontId="10" fillId="0" borderId="25" xfId="3" applyFont="1" applyBorder="1" applyAlignment="1">
      <alignment horizontal="left" vertical="top" wrapText="1"/>
    </xf>
    <xf numFmtId="0" fontId="10" fillId="0" borderId="24" xfId="3" applyFont="1" applyBorder="1" applyAlignment="1">
      <alignment horizontal="left" vertical="top" wrapText="1"/>
    </xf>
    <xf numFmtId="0" fontId="10" fillId="0" borderId="23" xfId="3" applyFont="1" applyBorder="1" applyAlignment="1">
      <alignment horizontal="left" vertical="top" wrapText="1"/>
    </xf>
    <xf numFmtId="0" fontId="10" fillId="0" borderId="0" xfId="3" applyFont="1" applyBorder="1" applyAlignment="1">
      <alignment horizontal="left" vertical="top" wrapText="1"/>
    </xf>
    <xf numFmtId="0" fontId="10" fillId="0" borderId="22" xfId="3" applyFont="1" applyBorder="1" applyAlignment="1">
      <alignment horizontal="left" vertical="top" wrapText="1"/>
    </xf>
    <xf numFmtId="0" fontId="9" fillId="0" borderId="0" xfId="29" quotePrefix="1"/>
    <xf numFmtId="0" fontId="9" fillId="0" borderId="295" xfId="29" quotePrefix="1" applyBorder="1"/>
    <xf numFmtId="0" fontId="9" fillId="0" borderId="296" xfId="29" quotePrefix="1" applyBorder="1"/>
    <xf numFmtId="0" fontId="10" fillId="0" borderId="18" xfId="3" applyFont="1" applyBorder="1" applyAlignment="1">
      <alignment horizontal="left" vertical="top" wrapText="1"/>
    </xf>
    <xf numFmtId="0" fontId="10" fillId="0" borderId="17" xfId="3" applyFont="1" applyBorder="1" applyAlignment="1">
      <alignment horizontal="left" vertical="top"/>
    </xf>
    <xf numFmtId="0" fontId="10" fillId="0" borderId="16" xfId="3" applyFont="1" applyBorder="1" applyAlignment="1">
      <alignment horizontal="left" vertical="top"/>
    </xf>
    <xf numFmtId="0" fontId="10" fillId="0" borderId="15" xfId="3" applyFont="1" applyBorder="1" applyAlignment="1">
      <alignment horizontal="left" vertical="top"/>
    </xf>
    <xf numFmtId="0" fontId="10" fillId="0" borderId="0" xfId="3" applyFont="1" applyBorder="1" applyAlignment="1">
      <alignment horizontal="left" vertical="top"/>
    </xf>
    <xf numFmtId="0" fontId="10" fillId="0" borderId="14" xfId="3" applyFont="1" applyBorder="1" applyAlignment="1">
      <alignment horizontal="left" vertical="top"/>
    </xf>
    <xf numFmtId="0" fontId="9" fillId="0" borderId="296" xfId="29" applyBorder="1"/>
    <xf numFmtId="0" fontId="10" fillId="0" borderId="26" xfId="3" applyNumberFormat="1" applyFont="1" applyBorder="1" applyAlignment="1">
      <alignment vertical="top" wrapText="1"/>
    </xf>
    <xf numFmtId="0" fontId="10" fillId="0" borderId="25" xfId="3" applyNumberFormat="1" applyFont="1" applyBorder="1" applyAlignment="1">
      <alignment vertical="top" wrapText="1"/>
    </xf>
    <xf numFmtId="0" fontId="10" fillId="0" borderId="24" xfId="3" applyNumberFormat="1" applyFont="1" applyBorder="1" applyAlignment="1">
      <alignment vertical="top" wrapText="1"/>
    </xf>
    <xf numFmtId="0" fontId="10" fillId="0" borderId="23" xfId="3" applyNumberFormat="1" applyFont="1" applyBorder="1" applyAlignment="1">
      <alignment vertical="top" wrapText="1"/>
    </xf>
    <xf numFmtId="0" fontId="10" fillId="0" borderId="0" xfId="3" applyNumberFormat="1" applyFont="1" applyBorder="1" applyAlignment="1">
      <alignment vertical="top" wrapText="1"/>
    </xf>
    <xf numFmtId="0" fontId="10" fillId="0" borderId="22" xfId="3" applyNumberFormat="1" applyFont="1" applyBorder="1" applyAlignment="1">
      <alignment vertical="top" wrapText="1"/>
    </xf>
    <xf numFmtId="0" fontId="10" fillId="0" borderId="26" xfId="1" applyFont="1" applyBorder="1" applyAlignment="1">
      <alignment horizontal="left" vertical="top" wrapText="1"/>
    </xf>
    <xf numFmtId="0" fontId="10" fillId="0" borderId="25" xfId="1" applyFont="1" applyBorder="1" applyAlignment="1">
      <alignment horizontal="left" vertical="top" wrapText="1"/>
    </xf>
    <xf numFmtId="0" fontId="10" fillId="0" borderId="24" xfId="1" applyFont="1" applyBorder="1" applyAlignment="1">
      <alignment horizontal="left" vertical="top" wrapText="1"/>
    </xf>
    <xf numFmtId="0" fontId="10" fillId="0" borderId="23" xfId="1" applyFont="1" applyBorder="1" applyAlignment="1">
      <alignment horizontal="left" vertical="top" wrapText="1"/>
    </xf>
    <xf numFmtId="0" fontId="10" fillId="0" borderId="0" xfId="1" applyFont="1" applyBorder="1" applyAlignment="1">
      <alignment horizontal="left" vertical="top" wrapText="1"/>
    </xf>
    <xf numFmtId="0" fontId="10" fillId="0" borderId="22" xfId="1" applyFont="1" applyBorder="1" applyAlignment="1">
      <alignment horizontal="left" vertical="top" wrapText="1"/>
    </xf>
    <xf numFmtId="0" fontId="10" fillId="0" borderId="26" xfId="3" applyFont="1" applyBorder="1" applyAlignment="1">
      <alignment horizontal="left" wrapText="1"/>
    </xf>
    <xf numFmtId="0" fontId="10" fillId="0" borderId="25" xfId="3" applyFont="1" applyBorder="1" applyAlignment="1">
      <alignment horizontal="left" wrapText="1"/>
    </xf>
    <xf numFmtId="0" fontId="10" fillId="0" borderId="24" xfId="3" applyFont="1" applyBorder="1" applyAlignment="1">
      <alignment horizontal="left" wrapText="1"/>
    </xf>
    <xf numFmtId="49" fontId="10" fillId="0" borderId="23" xfId="1" applyNumberFormat="1" applyFont="1" applyFill="1" applyBorder="1" applyAlignment="1" applyProtection="1">
      <alignment horizontal="left" vertical="center" wrapText="1"/>
    </xf>
    <xf numFmtId="49" fontId="10" fillId="0" borderId="0" xfId="1" applyNumberFormat="1" applyFont="1" applyFill="1" applyBorder="1" applyAlignment="1" applyProtection="1">
      <alignment horizontal="left" vertical="center" wrapText="1"/>
    </xf>
    <xf numFmtId="49" fontId="10" fillId="0" borderId="22" xfId="1" applyNumberFormat="1" applyFont="1" applyFill="1" applyBorder="1" applyAlignment="1" applyProtection="1">
      <alignment horizontal="left" vertical="center" wrapText="1"/>
    </xf>
    <xf numFmtId="0" fontId="10" fillId="0" borderId="168" xfId="3" applyFont="1" applyBorder="1" applyAlignment="1">
      <alignment horizontal="left" vertical="top"/>
    </xf>
    <xf numFmtId="0" fontId="10" fillId="0" borderId="17" xfId="3" applyFont="1" applyBorder="1" applyAlignment="1">
      <alignment horizontal="left" vertical="top" wrapText="1"/>
    </xf>
    <xf numFmtId="0" fontId="10" fillId="0" borderId="16" xfId="3" applyFont="1" applyBorder="1" applyAlignment="1">
      <alignment horizontal="left" vertical="top" wrapText="1"/>
    </xf>
    <xf numFmtId="0" fontId="10" fillId="0" borderId="15" xfId="3" applyFont="1" applyBorder="1" applyAlignment="1">
      <alignment horizontal="left" vertical="top" wrapText="1"/>
    </xf>
    <xf numFmtId="0" fontId="10" fillId="0" borderId="14" xfId="3" applyFont="1" applyBorder="1" applyAlignment="1">
      <alignment horizontal="left" vertical="top" wrapText="1"/>
    </xf>
    <xf numFmtId="0" fontId="10" fillId="0" borderId="26" xfId="3" applyFont="1" applyBorder="1" applyAlignment="1">
      <alignment horizontal="left"/>
    </xf>
    <xf numFmtId="0" fontId="10" fillId="0" borderId="25" xfId="3" applyFont="1" applyBorder="1" applyAlignment="1">
      <alignment horizontal="left"/>
    </xf>
    <xf numFmtId="0" fontId="10" fillId="0" borderId="24" xfId="3" applyFont="1" applyBorder="1" applyAlignment="1">
      <alignment horizontal="left"/>
    </xf>
    <xf numFmtId="0" fontId="10" fillId="6" borderId="26" xfId="3" applyFont="1" applyFill="1" applyBorder="1" applyAlignment="1">
      <alignment horizontal="left" vertical="top"/>
    </xf>
    <xf numFmtId="0" fontId="10" fillId="6" borderId="25" xfId="1" applyFont="1" applyFill="1" applyBorder="1" applyAlignment="1">
      <alignment horizontal="left" vertical="top"/>
    </xf>
    <xf numFmtId="0" fontId="10" fillId="6" borderId="24" xfId="1" applyFont="1" applyFill="1" applyBorder="1" applyAlignment="1">
      <alignment horizontal="left" vertical="top"/>
    </xf>
    <xf numFmtId="0" fontId="10" fillId="6" borderId="23" xfId="3" applyFont="1" applyFill="1" applyBorder="1" applyAlignment="1">
      <alignment horizontal="left" vertical="top"/>
    </xf>
    <xf numFmtId="0" fontId="10" fillId="6" borderId="0" xfId="1" applyFont="1" applyFill="1" applyBorder="1" applyAlignment="1">
      <alignment horizontal="left" vertical="top"/>
    </xf>
    <xf numFmtId="0" fontId="10" fillId="6" borderId="22" xfId="1" applyFont="1" applyFill="1" applyBorder="1" applyAlignment="1">
      <alignment horizontal="left" vertical="top"/>
    </xf>
    <xf numFmtId="0" fontId="10" fillId="6" borderId="23" xfId="1" applyFont="1" applyFill="1" applyBorder="1" applyAlignment="1">
      <alignment horizontal="left" vertical="top"/>
    </xf>
    <xf numFmtId="0" fontId="10" fillId="6" borderId="21" xfId="1" applyFont="1" applyFill="1" applyBorder="1" applyAlignment="1">
      <alignment horizontal="left" vertical="top"/>
    </xf>
    <xf numFmtId="0" fontId="10" fillId="6" borderId="20" xfId="1" applyFont="1" applyFill="1" applyBorder="1" applyAlignment="1">
      <alignment horizontal="left" vertical="top"/>
    </xf>
    <xf numFmtId="0" fontId="10" fillId="6" borderId="19" xfId="1" applyFont="1" applyFill="1" applyBorder="1" applyAlignment="1">
      <alignment horizontal="left" vertical="top"/>
    </xf>
    <xf numFmtId="0" fontId="10" fillId="6" borderId="26" xfId="3" applyFont="1" applyFill="1" applyBorder="1" applyAlignment="1">
      <alignment horizontal="left" vertical="top" wrapText="1"/>
    </xf>
    <xf numFmtId="0" fontId="10" fillId="6" borderId="25" xfId="3" applyFont="1" applyFill="1" applyBorder="1" applyAlignment="1">
      <alignment horizontal="left" vertical="top" wrapText="1"/>
    </xf>
    <xf numFmtId="0" fontId="10" fillId="6" borderId="24" xfId="3" applyFont="1" applyFill="1" applyBorder="1" applyAlignment="1">
      <alignment horizontal="left" vertical="top" wrapText="1"/>
    </xf>
    <xf numFmtId="0" fontId="10" fillId="6" borderId="23" xfId="3" applyFont="1" applyFill="1" applyBorder="1" applyAlignment="1">
      <alignment horizontal="left" vertical="top" wrapText="1"/>
    </xf>
    <xf numFmtId="0" fontId="10" fillId="6" borderId="0" xfId="3" applyFont="1" applyFill="1" applyBorder="1" applyAlignment="1">
      <alignment horizontal="left" vertical="top" wrapText="1"/>
    </xf>
    <xf numFmtId="0" fontId="10" fillId="6" borderId="22" xfId="3" applyFont="1" applyFill="1" applyBorder="1" applyAlignment="1">
      <alignment horizontal="left" vertical="top" wrapText="1"/>
    </xf>
    <xf numFmtId="0" fontId="10" fillId="6" borderId="21" xfId="3" applyFont="1" applyFill="1" applyBorder="1" applyAlignment="1">
      <alignment horizontal="left" vertical="top" wrapText="1"/>
    </xf>
    <xf numFmtId="0" fontId="10" fillId="6" borderId="20" xfId="3" applyFont="1" applyFill="1" applyBorder="1" applyAlignment="1">
      <alignment horizontal="left" vertical="top" wrapText="1"/>
    </xf>
    <xf numFmtId="0" fontId="10" fillId="6" borderId="19" xfId="3" applyFont="1" applyFill="1" applyBorder="1" applyAlignment="1">
      <alignment horizontal="left" vertical="top" wrapText="1"/>
    </xf>
    <xf numFmtId="0" fontId="10" fillId="6" borderId="25" xfId="3" applyFont="1" applyFill="1" applyBorder="1" applyAlignment="1">
      <alignment horizontal="left" vertical="top"/>
    </xf>
    <xf numFmtId="0" fontId="10" fillId="6" borderId="0" xfId="3" applyFont="1" applyFill="1" applyBorder="1" applyAlignment="1">
      <alignment horizontal="left" vertical="top"/>
    </xf>
    <xf numFmtId="0" fontId="10" fillId="6" borderId="21" xfId="3" applyFont="1" applyFill="1" applyBorder="1" applyAlignment="1">
      <alignment horizontal="left" vertical="top"/>
    </xf>
    <xf numFmtId="0" fontId="10" fillId="6" borderId="20" xfId="3" applyFont="1" applyFill="1" applyBorder="1" applyAlignment="1">
      <alignment horizontal="left" vertical="top"/>
    </xf>
    <xf numFmtId="0" fontId="10" fillId="6" borderId="24" xfId="3" applyFont="1" applyFill="1" applyBorder="1" applyAlignment="1">
      <alignment horizontal="left" vertical="top"/>
    </xf>
    <xf numFmtId="0" fontId="10" fillId="6" borderId="22" xfId="3" applyFont="1" applyFill="1" applyBorder="1" applyAlignment="1">
      <alignment horizontal="left" vertical="top"/>
    </xf>
    <xf numFmtId="0" fontId="10" fillId="6" borderId="19" xfId="3" applyFont="1" applyFill="1" applyBorder="1" applyAlignment="1">
      <alignment horizontal="left" vertical="top"/>
    </xf>
    <xf numFmtId="49" fontId="10" fillId="0" borderId="15" xfId="1" applyNumberFormat="1" applyFont="1" applyFill="1" applyBorder="1" applyAlignment="1" applyProtection="1">
      <alignment horizontal="left" vertical="top" wrapText="1"/>
    </xf>
    <xf numFmtId="49" fontId="10" fillId="0" borderId="0" xfId="1" applyNumberFormat="1" applyFont="1" applyFill="1" applyBorder="1" applyAlignment="1" applyProtection="1">
      <alignment horizontal="left" vertical="top" wrapText="1"/>
    </xf>
    <xf numFmtId="49" fontId="10" fillId="0" borderId="14" xfId="1" applyNumberFormat="1" applyFont="1" applyFill="1" applyBorder="1" applyAlignment="1" applyProtection="1">
      <alignment horizontal="left" vertical="top" wrapText="1"/>
    </xf>
    <xf numFmtId="49" fontId="10" fillId="0" borderId="95" xfId="1" applyNumberFormat="1" applyFont="1" applyFill="1" applyBorder="1" applyAlignment="1" applyProtection="1">
      <alignment horizontal="left" vertical="top" wrapText="1"/>
    </xf>
    <xf numFmtId="49" fontId="10" fillId="0" borderId="296" xfId="1" applyNumberFormat="1" applyFont="1" applyFill="1" applyBorder="1" applyAlignment="1" applyProtection="1">
      <alignment horizontal="left" vertical="top" wrapText="1"/>
    </xf>
    <xf numFmtId="49" fontId="10" fillId="0" borderId="300" xfId="1" applyNumberFormat="1" applyFont="1" applyFill="1" applyBorder="1" applyAlignment="1" applyProtection="1">
      <alignment horizontal="left" vertical="top" wrapText="1"/>
    </xf>
    <xf numFmtId="0" fontId="10" fillId="6" borderId="26" xfId="3" applyFont="1" applyFill="1" applyBorder="1" applyAlignment="1">
      <alignment horizontal="center" vertical="top"/>
    </xf>
    <xf numFmtId="0" fontId="10" fillId="6" borderId="25" xfId="1" applyFont="1" applyFill="1" applyBorder="1" applyAlignment="1">
      <alignment horizontal="center" vertical="top"/>
    </xf>
    <xf numFmtId="0" fontId="10" fillId="6" borderId="24" xfId="1" applyFont="1" applyFill="1" applyBorder="1" applyAlignment="1">
      <alignment horizontal="center" vertical="top"/>
    </xf>
    <xf numFmtId="0" fontId="10" fillId="6" borderId="23" xfId="1" applyFont="1" applyFill="1" applyBorder="1" applyAlignment="1">
      <alignment horizontal="center" vertical="top"/>
    </xf>
    <xf numFmtId="0" fontId="10" fillId="6" borderId="0" xfId="1" applyFont="1" applyFill="1" applyBorder="1" applyAlignment="1">
      <alignment horizontal="center" vertical="top"/>
    </xf>
    <xf numFmtId="0" fontId="10" fillId="6" borderId="22" xfId="1" applyFont="1" applyFill="1" applyBorder="1" applyAlignment="1">
      <alignment horizontal="center" vertical="top"/>
    </xf>
    <xf numFmtId="0" fontId="10" fillId="6" borderId="21" xfId="1" applyFont="1" applyFill="1" applyBorder="1" applyAlignment="1">
      <alignment horizontal="center" vertical="top"/>
    </xf>
    <xf numFmtId="0" fontId="10" fillId="6" borderId="20" xfId="1" applyFont="1" applyFill="1" applyBorder="1" applyAlignment="1">
      <alignment horizontal="center" vertical="top"/>
    </xf>
    <xf numFmtId="0" fontId="10" fillId="6" borderId="19" xfId="1" applyFont="1" applyFill="1" applyBorder="1" applyAlignment="1">
      <alignment horizontal="center" vertical="top"/>
    </xf>
    <xf numFmtId="49" fontId="11" fillId="0" borderId="23" xfId="1" applyNumberFormat="1" applyFont="1" applyFill="1" applyBorder="1" applyAlignment="1" applyProtection="1">
      <alignment horizontal="left" vertical="center" wrapText="1"/>
    </xf>
    <xf numFmtId="49" fontId="11" fillId="0" borderId="0" xfId="1" applyNumberFormat="1" applyFont="1" applyFill="1" applyBorder="1" applyAlignment="1" applyProtection="1">
      <alignment horizontal="left" vertical="center" wrapText="1"/>
    </xf>
    <xf numFmtId="49" fontId="11" fillId="0" borderId="22" xfId="1" applyNumberFormat="1" applyFont="1" applyFill="1" applyBorder="1" applyAlignment="1" applyProtection="1">
      <alignment horizontal="left" vertical="center" wrapText="1"/>
    </xf>
    <xf numFmtId="0" fontId="93" fillId="5" borderId="18" xfId="2" applyFont="1" applyFill="1" applyBorder="1" applyAlignment="1">
      <alignment horizontal="left" vertical="top" wrapText="1"/>
    </xf>
    <xf numFmtId="0" fontId="93" fillId="5" borderId="17" xfId="2" applyFont="1" applyFill="1" applyBorder="1" applyAlignment="1">
      <alignment horizontal="left" vertical="top" wrapText="1"/>
    </xf>
    <xf numFmtId="0" fontId="93" fillId="5" borderId="16" xfId="2" applyFont="1" applyFill="1" applyBorder="1" applyAlignment="1">
      <alignment horizontal="left" vertical="top" wrapText="1"/>
    </xf>
    <xf numFmtId="0" fontId="11" fillId="0" borderId="0" xfId="3" applyFont="1" applyBorder="1" applyAlignment="1">
      <alignment horizontal="left" vertical="top" wrapText="1"/>
    </xf>
    <xf numFmtId="0" fontId="14" fillId="5" borderId="15" xfId="2" applyFont="1" applyFill="1" applyBorder="1" applyAlignment="1">
      <alignment horizontal="left" vertical="top" wrapText="1"/>
    </xf>
    <xf numFmtId="0" fontId="14" fillId="5" borderId="0" xfId="2" applyFont="1" applyFill="1" applyBorder="1" applyAlignment="1">
      <alignment horizontal="left" vertical="top" wrapText="1"/>
    </xf>
    <xf numFmtId="0" fontId="14" fillId="5" borderId="14" xfId="2" applyFont="1" applyFill="1" applyBorder="1" applyAlignment="1">
      <alignment horizontal="left" vertical="top" wrapText="1"/>
    </xf>
    <xf numFmtId="0" fontId="11" fillId="0" borderId="15" xfId="3" applyFont="1" applyBorder="1" applyAlignment="1">
      <alignment horizontal="left" vertical="top" wrapText="1"/>
    </xf>
    <xf numFmtId="0" fontId="13" fillId="5" borderId="15" xfId="2" applyNumberFormat="1" applyFont="1" applyFill="1" applyBorder="1" applyAlignment="1">
      <alignment horizontal="left" vertical="top" wrapText="1"/>
    </xf>
    <xf numFmtId="0" fontId="13" fillId="5" borderId="0" xfId="2" applyNumberFormat="1" applyFont="1" applyFill="1" applyBorder="1" applyAlignment="1">
      <alignment horizontal="left" vertical="top" wrapText="1"/>
    </xf>
    <xf numFmtId="0" fontId="13" fillId="5" borderId="14" xfId="2" applyNumberFormat="1" applyFont="1" applyFill="1" applyBorder="1" applyAlignment="1">
      <alignment horizontal="left" vertical="top" wrapText="1"/>
    </xf>
    <xf numFmtId="0" fontId="13" fillId="5" borderId="15" xfId="2" applyFont="1" applyFill="1" applyBorder="1" applyAlignment="1">
      <alignment horizontal="left" vertical="top" wrapText="1"/>
    </xf>
    <xf numFmtId="0" fontId="13" fillId="5" borderId="0" xfId="2" applyFont="1" applyFill="1" applyBorder="1" applyAlignment="1">
      <alignment horizontal="left" vertical="top" wrapText="1"/>
    </xf>
    <xf numFmtId="0" fontId="13" fillId="5" borderId="14" xfId="2" applyFont="1" applyFill="1" applyBorder="1" applyAlignment="1">
      <alignment horizontal="left" vertical="top" wrapText="1"/>
    </xf>
    <xf numFmtId="0" fontId="10" fillId="0" borderId="26" xfId="3" applyFont="1" applyBorder="1" applyAlignment="1">
      <alignment vertical="top" wrapText="1"/>
    </xf>
    <xf numFmtId="0" fontId="10" fillId="0" borderId="25" xfId="3" applyFont="1" applyBorder="1" applyAlignment="1">
      <alignment vertical="top" wrapText="1"/>
    </xf>
    <xf numFmtId="0" fontId="10" fillId="0" borderId="24" xfId="3" applyFont="1" applyBorder="1" applyAlignment="1">
      <alignment vertical="top" wrapText="1"/>
    </xf>
    <xf numFmtId="0" fontId="10" fillId="0" borderId="23" xfId="3" applyFont="1" applyBorder="1" applyAlignment="1">
      <alignment vertical="top" wrapText="1"/>
    </xf>
    <xf numFmtId="0" fontId="10" fillId="0" borderId="0" xfId="3" applyFont="1" applyBorder="1" applyAlignment="1">
      <alignment vertical="top" wrapText="1"/>
    </xf>
    <xf numFmtId="0" fontId="10" fillId="0" borderId="22" xfId="3" applyFont="1" applyBorder="1" applyAlignment="1">
      <alignment vertical="top" wrapText="1"/>
    </xf>
    <xf numFmtId="0" fontId="9" fillId="0" borderId="21" xfId="29" applyBorder="1"/>
    <xf numFmtId="0" fontId="9" fillId="0" borderId="12" xfId="29" applyBorder="1"/>
    <xf numFmtId="0" fontId="10" fillId="15" borderId="82" xfId="3" applyFont="1" applyFill="1" applyBorder="1" applyAlignment="1">
      <alignment horizontal="center" vertical="top"/>
    </xf>
    <xf numFmtId="0" fontId="1" fillId="15" borderId="81" xfId="3" applyFont="1" applyFill="1" applyBorder="1" applyAlignment="1">
      <alignment vertical="top"/>
    </xf>
    <xf numFmtId="0" fontId="30" fillId="0" borderId="84" xfId="3" applyFont="1" applyFill="1" applyBorder="1" applyAlignment="1">
      <alignment horizontal="center"/>
    </xf>
    <xf numFmtId="0" fontId="31" fillId="0" borderId="83" xfId="3" applyFont="1" applyFill="1" applyBorder="1" applyAlignment="1">
      <alignment horizontal="center"/>
    </xf>
    <xf numFmtId="0" fontId="10" fillId="16" borderId="82" xfId="3" applyFont="1" applyFill="1" applyBorder="1" applyAlignment="1">
      <alignment horizontal="center" vertical="top"/>
    </xf>
    <xf numFmtId="0" fontId="1" fillId="16" borderId="81" xfId="3" applyFont="1" applyFill="1" applyBorder="1" applyAlignment="1">
      <alignment vertical="top"/>
    </xf>
    <xf numFmtId="0" fontId="10" fillId="8" borderId="82" xfId="3" applyFont="1" applyFill="1" applyBorder="1" applyAlignment="1">
      <alignment horizontal="center" vertical="top"/>
    </xf>
    <xf numFmtId="0" fontId="1" fillId="8" borderId="81" xfId="3" applyFont="1" applyFill="1" applyBorder="1" applyAlignment="1">
      <alignment vertical="top"/>
    </xf>
    <xf numFmtId="0" fontId="10" fillId="13" borderId="82" xfId="3" applyFont="1" applyFill="1" applyBorder="1" applyAlignment="1">
      <alignment horizontal="center" vertical="top"/>
    </xf>
    <xf numFmtId="0" fontId="1" fillId="13" borderId="81" xfId="3" applyFont="1" applyFill="1" applyBorder="1" applyAlignment="1">
      <alignment vertical="top"/>
    </xf>
    <xf numFmtId="0" fontId="10" fillId="14" borderId="82" xfId="3" applyFont="1" applyFill="1" applyBorder="1" applyAlignment="1">
      <alignment horizontal="center" vertical="top"/>
    </xf>
    <xf numFmtId="0" fontId="1" fillId="14" borderId="81" xfId="3" applyFont="1" applyFill="1" applyBorder="1" applyAlignment="1">
      <alignment vertical="top"/>
    </xf>
    <xf numFmtId="0" fontId="10" fillId="12" borderId="82" xfId="3" applyFont="1" applyFill="1" applyBorder="1" applyAlignment="1">
      <alignment horizontal="center" vertical="top"/>
    </xf>
    <xf numFmtId="0" fontId="1" fillId="12" borderId="81" xfId="3" applyFont="1" applyFill="1" applyBorder="1" applyAlignment="1">
      <alignment vertical="top"/>
    </xf>
    <xf numFmtId="0" fontId="149" fillId="13" borderId="82" xfId="3" applyFont="1" applyFill="1" applyBorder="1" applyAlignment="1">
      <alignment horizontal="center" vertical="top"/>
    </xf>
    <xf numFmtId="0" fontId="22" fillId="13" borderId="81" xfId="3" applyFont="1" applyFill="1" applyBorder="1" applyAlignment="1">
      <alignment vertical="top"/>
    </xf>
    <xf numFmtId="0" fontId="10" fillId="10" borderId="82" xfId="3" applyFont="1" applyFill="1" applyBorder="1" applyAlignment="1">
      <alignment horizontal="center" vertical="top"/>
    </xf>
    <xf numFmtId="0" fontId="1" fillId="10" borderId="81" xfId="3" applyFont="1" applyFill="1" applyBorder="1" applyAlignment="1">
      <alignment vertical="top"/>
    </xf>
    <xf numFmtId="0" fontId="10" fillId="11" borderId="82" xfId="3" applyFont="1" applyFill="1" applyBorder="1" applyAlignment="1">
      <alignment horizontal="center" vertical="top"/>
    </xf>
    <xf numFmtId="0" fontId="1" fillId="11" borderId="81" xfId="3" applyFont="1" applyFill="1" applyBorder="1" applyAlignment="1">
      <alignment vertical="top"/>
    </xf>
    <xf numFmtId="0" fontId="10" fillId="3" borderId="82" xfId="3" applyFont="1" applyFill="1" applyBorder="1" applyAlignment="1">
      <alignment horizontal="center" vertical="top"/>
    </xf>
    <xf numFmtId="0" fontId="1" fillId="3" borderId="81" xfId="3" applyFont="1" applyFill="1" applyBorder="1" applyAlignment="1">
      <alignment vertical="top"/>
    </xf>
    <xf numFmtId="0" fontId="10" fillId="11" borderId="82" xfId="3" applyFont="1" applyFill="1" applyBorder="1" applyAlignment="1">
      <alignment horizontal="center" vertical="justify"/>
    </xf>
    <xf numFmtId="0" fontId="1" fillId="11" borderId="81" xfId="3" applyFont="1" applyFill="1" applyBorder="1" applyAlignment="1">
      <alignment vertical="justify"/>
    </xf>
    <xf numFmtId="0" fontId="10" fillId="12" borderId="82" xfId="3" applyFont="1" applyFill="1" applyBorder="1" applyAlignment="1">
      <alignment horizontal="center" vertical="justify"/>
    </xf>
    <xf numFmtId="0" fontId="1" fillId="12" borderId="81" xfId="11" applyFont="1" applyFill="1" applyBorder="1" applyAlignment="1">
      <alignment vertical="justify"/>
    </xf>
    <xf numFmtId="0" fontId="10" fillId="15" borderId="82" xfId="3" applyFont="1" applyFill="1" applyBorder="1" applyAlignment="1">
      <alignment horizontal="center" vertical="justify"/>
    </xf>
    <xf numFmtId="0" fontId="1" fillId="15" borderId="81" xfId="3" applyFont="1" applyFill="1" applyBorder="1" applyAlignment="1">
      <alignment vertical="justify"/>
    </xf>
    <xf numFmtId="0" fontId="10" fillId="8" borderId="82" xfId="3" applyFont="1" applyFill="1" applyBorder="1" applyAlignment="1">
      <alignment horizontal="center" vertical="justify"/>
    </xf>
    <xf numFmtId="0" fontId="1" fillId="8" borderId="81" xfId="3" applyFont="1" applyFill="1" applyBorder="1" applyAlignment="1">
      <alignment vertical="justify"/>
    </xf>
    <xf numFmtId="0" fontId="1" fillId="12" borderId="81" xfId="3" applyFont="1" applyFill="1" applyBorder="1" applyAlignment="1">
      <alignment vertical="justify"/>
    </xf>
    <xf numFmtId="0" fontId="1" fillId="0" borderId="25" xfId="11" applyFont="1" applyBorder="1" applyAlignment="1">
      <alignment horizontal="center" vertical="justify"/>
    </xf>
    <xf numFmtId="0" fontId="10" fillId="9" borderId="82" xfId="3" applyFont="1" applyFill="1" applyBorder="1" applyAlignment="1">
      <alignment horizontal="center" vertical="justify"/>
    </xf>
    <xf numFmtId="0" fontId="1" fillId="9" borderId="81" xfId="3" applyFont="1" applyFill="1" applyBorder="1" applyAlignment="1">
      <alignment vertical="justify"/>
    </xf>
    <xf numFmtId="0" fontId="10" fillId="3" borderId="82" xfId="3" applyFont="1" applyFill="1" applyBorder="1" applyAlignment="1">
      <alignment horizontal="center" vertical="justify"/>
    </xf>
    <xf numFmtId="0" fontId="1" fillId="3" borderId="81" xfId="11" applyFont="1" applyFill="1" applyBorder="1" applyAlignment="1">
      <alignment vertical="justify"/>
    </xf>
    <xf numFmtId="0" fontId="10" fillId="4" borderId="82" xfId="3" applyFont="1" applyFill="1" applyBorder="1" applyAlignment="1">
      <alignment horizontal="center" vertical="justify"/>
    </xf>
    <xf numFmtId="0" fontId="1" fillId="4" borderId="81" xfId="3" applyFont="1" applyFill="1" applyBorder="1" applyAlignment="1">
      <alignment vertical="justify"/>
    </xf>
    <xf numFmtId="0" fontId="1" fillId="0" borderId="20" xfId="11" applyFont="1" applyBorder="1" applyAlignment="1">
      <alignment horizontal="center" vertical="justify"/>
    </xf>
    <xf numFmtId="0" fontId="30" fillId="0" borderId="82" xfId="3" applyFont="1" applyFill="1" applyBorder="1" applyAlignment="1">
      <alignment horizontal="center" vertical="center"/>
    </xf>
    <xf numFmtId="0" fontId="31" fillId="0" borderId="81" xfId="3" applyFont="1" applyFill="1" applyBorder="1" applyAlignment="1">
      <alignment horizontal="center" vertical="center"/>
    </xf>
    <xf numFmtId="0" fontId="1" fillId="8" borderId="81" xfId="11" applyFont="1" applyFill="1" applyBorder="1" applyAlignment="1">
      <alignment vertical="justify"/>
    </xf>
    <xf numFmtId="0" fontId="10" fillId="17" borderId="82" xfId="3" applyFont="1" applyFill="1" applyBorder="1" applyAlignment="1">
      <alignment horizontal="center" vertical="justify"/>
    </xf>
    <xf numFmtId="0" fontId="1" fillId="17" borderId="81" xfId="3" applyFont="1" applyFill="1" applyBorder="1" applyAlignment="1">
      <alignment vertical="justify"/>
    </xf>
    <xf numFmtId="0" fontId="3" fillId="0" borderId="91" xfId="3" applyNumberFormat="1" applyFont="1" applyBorder="1" applyAlignment="1">
      <alignment vertical="center" wrapText="1"/>
    </xf>
    <xf numFmtId="0" fontId="3" fillId="0" borderId="91" xfId="3" applyFont="1" applyBorder="1" applyAlignment="1">
      <alignment vertical="center" wrapText="1"/>
    </xf>
    <xf numFmtId="0" fontId="3" fillId="0" borderId="0" xfId="3" applyFont="1" applyAlignment="1">
      <alignment vertical="center" wrapText="1"/>
    </xf>
    <xf numFmtId="0" fontId="3" fillId="0" borderId="0" xfId="3" applyNumberFormat="1" applyFont="1" applyAlignment="1">
      <alignment vertical="center" wrapText="1"/>
    </xf>
    <xf numFmtId="0" fontId="3" fillId="0" borderId="0" xfId="3" applyFont="1" applyBorder="1" applyAlignment="1">
      <alignment vertical="center" wrapText="1"/>
    </xf>
    <xf numFmtId="0" fontId="3" fillId="0" borderId="0" xfId="3" applyFont="1" applyFill="1" applyBorder="1" applyAlignment="1">
      <alignment vertical="center" wrapText="1"/>
    </xf>
    <xf numFmtId="0" fontId="3" fillId="0" borderId="0" xfId="3" applyNumberFormat="1" applyFont="1" applyBorder="1" applyAlignment="1">
      <alignment vertical="center" wrapText="1"/>
    </xf>
    <xf numFmtId="0" fontId="43" fillId="0" borderId="0" xfId="3" applyFont="1" applyAlignment="1">
      <alignment vertical="center" wrapText="1"/>
    </xf>
    <xf numFmtId="0" fontId="3" fillId="0" borderId="0" xfId="3" applyNumberFormat="1" applyFont="1" applyBorder="1" applyAlignment="1">
      <alignment horizontal="left" vertical="center" wrapText="1"/>
    </xf>
    <xf numFmtId="0" fontId="3" fillId="0" borderId="91" xfId="3" applyFont="1" applyBorder="1" applyAlignment="1">
      <alignment vertical="top" wrapText="1"/>
    </xf>
    <xf numFmtId="0" fontId="3" fillId="0" borderId="91" xfId="3" applyFont="1" applyBorder="1" applyAlignment="1">
      <alignment wrapText="1"/>
    </xf>
    <xf numFmtId="0" fontId="3" fillId="0" borderId="0" xfId="3" applyFont="1" applyAlignment="1">
      <alignment wrapText="1"/>
    </xf>
    <xf numFmtId="0" fontId="3" fillId="0" borderId="0" xfId="3" applyNumberFormat="1" applyFont="1" applyBorder="1" applyAlignment="1">
      <alignment vertical="justify" wrapText="1"/>
    </xf>
  </cellXfs>
  <cellStyles count="35">
    <cellStyle name="Comma 2" xfId="5"/>
    <cellStyle name="Currency" xfId="28" builtinId="4"/>
    <cellStyle name="Hyperlink" xfId="29" builtinId="8" customBuiltin="1"/>
    <cellStyle name="Hyperlink 2" xfId="6"/>
    <cellStyle name="Hyperlink 3" xfId="32"/>
    <cellStyle name="Normal" xfId="0" builtinId="0"/>
    <cellStyle name="Normal 2" xfId="1"/>
    <cellStyle name="Normal 2 2" xfId="3"/>
    <cellStyle name="Normal 3" xfId="7"/>
    <cellStyle name="Normal 3 2" xfId="8"/>
    <cellStyle name="Normal 3 2 2" xfId="9"/>
    <cellStyle name="Normal 3 2 3" xfId="10"/>
    <cellStyle name="Normal 3 2 3 2" xfId="11"/>
    <cellStyle name="Normal 3 3" xfId="4"/>
    <cellStyle name="Normal 3 3 2" xfId="12"/>
    <cellStyle name="Normal 3 3 3" xfId="30"/>
    <cellStyle name="Normal 3 4" xfId="13"/>
    <cellStyle name="Normal 3 4 2" xfId="14"/>
    <cellStyle name="Normal 3 4 2 2" xfId="15"/>
    <cellStyle name="Normal 3 5" xfId="16"/>
    <cellStyle name="Normal 3 5 2" xfId="17"/>
    <cellStyle name="Normal 3 6" xfId="18"/>
    <cellStyle name="Normal 3 6 2" xfId="33"/>
    <cellStyle name="Normal 4" xfId="19"/>
    <cellStyle name="Normal 4 2" xfId="20"/>
    <cellStyle name="Normal 4 2 2" xfId="21"/>
    <cellStyle name="Normal 5" xfId="34"/>
    <cellStyle name="Normal_pc pos descrs" xfId="31"/>
    <cellStyle name="Normal_Prop Cas Input Form " xfId="2"/>
    <cellStyle name="Percent 2" xfId="22"/>
    <cellStyle name="Percent 4 2" xfId="23"/>
    <cellStyle name="PSChar" xfId="24"/>
    <cellStyle name="PSDec" xfId="25"/>
    <cellStyle name="PSHeading" xfId="26"/>
    <cellStyle name="PSInt" xfId="27"/>
  </cellStyles>
  <dxfs count="0"/>
  <tableStyles count="0" defaultTableStyle="TableStyleMedium2" defaultPivotStyle="PivotStyleLight16"/>
  <colors>
    <mruColors>
      <color rgb="FFF6FBFC"/>
      <color rgb="FFECF2F8"/>
      <color rgb="FFD7E5F5"/>
      <color rgb="FFCFDEED"/>
      <color rgb="FFFDE4CF"/>
      <color rgb="FFD6EDF2"/>
      <color rgb="FFDFF1F5"/>
      <color rgb="FFFDDDC3"/>
      <color rgb="FFDCE6F1"/>
      <color rgb="FFCD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urveys\Survey%201999-2000\PC\PC%20Output\PC%20Section%20II\Drew%20Output%20Master\F3%20Output%20Master%20P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Vicki%20Allison\My%20Documents\Downloads\2011_Empsight_Multi_Survey_Input_Compensation_Data_v1.7.sign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Vicki%20Allison\My%20Documents\2009-2010%20Actuarial\2009%20Input\Input%20Email\PropCas\Diskettes\Vicki\1998%20Actuarial%20Survey\98%20Output\98%20Section%20II%20copy\Fellows\Life\97%20In%20Lif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Vicki\Downloads\Input%20Email\PropCas\Diskettes\Vicki\1998%20Actuarial%20Survey\98%20Output\98%20Section%20II%20copy\Fellows\Life\97%20In%20Lif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Vicki%20Allison\Desktop\Vicki%20Allison\vicki\2011%20Actuarial%20Survey\Mercer%202012%20Benchmark%20Survey%20INPUT%20Questionnai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 401 Output Drew's Master"/>
    </sheetNames>
    <sheetDataSet>
      <sheetData sheetId="0">
        <row r="247">
          <cell r="EJ247">
            <v>450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Job Descriptions &amp; Job Codes"/>
      <sheetName val="Specialties &amp; Functions"/>
      <sheetName val="Contact &amp; Organization"/>
      <sheetName val="Compensation"/>
      <sheetName val="Data"/>
      <sheetName val="menu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P1 L&amp;PC 0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P1 L&amp;PC 0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Introduction"/>
      <sheetName val="Tab 2-Features"/>
      <sheetName val="Tab 3-Guide"/>
      <sheetName val="Tab 4-Contact"/>
      <sheetName val="CONTACT"/>
      <sheetName val="Tab 5-Order"/>
      <sheetName val="PMACCESS"/>
      <sheetName val="Tab 6-Organization"/>
      <sheetName val="REFERENCE"/>
      <sheetName val="Tab 7-Incumbents"/>
      <sheetName val="Tab 8-Feedback"/>
      <sheetName val="FEEDBACK"/>
      <sheetName val="Tab 9-Position List"/>
      <sheetName val="Tab 10-Workforce Metrics"/>
      <sheetName val="MORGDATA"/>
      <sheetName val="Working Sheet"/>
    </sheetNames>
    <sheetDataSet>
      <sheetData sheetId="0"/>
      <sheetData sheetId="1"/>
      <sheetData sheetId="2"/>
      <sheetData sheetId="3"/>
      <sheetData sheetId="4"/>
      <sheetData sheetId="5"/>
      <sheetData sheetId="6"/>
      <sheetData sheetId="7"/>
      <sheetData sheetId="8">
        <row r="2">
          <cell r="H2" t="str">
            <v>Alabama</v>
          </cell>
          <cell r="I2" t="str">
            <v>U.S.</v>
          </cell>
        </row>
        <row r="3">
          <cell r="H3" t="str">
            <v>Alaska</v>
          </cell>
          <cell r="I3" t="str">
            <v>Foreign</v>
          </cell>
        </row>
        <row r="4">
          <cell r="H4" t="str">
            <v>Arizona</v>
          </cell>
        </row>
        <row r="5">
          <cell r="H5" t="str">
            <v>Arkansas</v>
          </cell>
        </row>
        <row r="6">
          <cell r="H6" t="str">
            <v>California</v>
          </cell>
        </row>
        <row r="7">
          <cell r="H7" t="str">
            <v>Colorado</v>
          </cell>
        </row>
        <row r="8">
          <cell r="H8" t="str">
            <v>Connecticut</v>
          </cell>
        </row>
        <row r="9">
          <cell r="H9" t="str">
            <v>Delaware</v>
          </cell>
        </row>
        <row r="10">
          <cell r="H10" t="str">
            <v>District of Columbia</v>
          </cell>
        </row>
        <row r="11">
          <cell r="H11" t="str">
            <v>Florida</v>
          </cell>
        </row>
        <row r="12">
          <cell r="H12" t="str">
            <v>Georgia</v>
          </cell>
        </row>
        <row r="13">
          <cell r="H13" t="str">
            <v>Hawaii</v>
          </cell>
        </row>
        <row r="14">
          <cell r="H14" t="str">
            <v>Idaho</v>
          </cell>
        </row>
        <row r="15">
          <cell r="H15" t="str">
            <v>Illinois</v>
          </cell>
        </row>
        <row r="16">
          <cell r="H16" t="str">
            <v>Indiana</v>
          </cell>
        </row>
        <row r="17">
          <cell r="H17" t="str">
            <v>Iowa</v>
          </cell>
        </row>
        <row r="18">
          <cell r="H18" t="str">
            <v>Kansas</v>
          </cell>
        </row>
        <row r="19">
          <cell r="H19" t="str">
            <v>Kentucky</v>
          </cell>
        </row>
        <row r="20">
          <cell r="H20" t="str">
            <v>Louisiana</v>
          </cell>
        </row>
        <row r="21">
          <cell r="H21" t="str">
            <v>Maine</v>
          </cell>
        </row>
        <row r="22">
          <cell r="H22" t="str">
            <v>Maryland</v>
          </cell>
        </row>
        <row r="23">
          <cell r="H23" t="str">
            <v>Massachusetts</v>
          </cell>
        </row>
        <row r="24">
          <cell r="H24" t="str">
            <v>Michigan</v>
          </cell>
        </row>
        <row r="25">
          <cell r="H25" t="str">
            <v>Minnesota</v>
          </cell>
        </row>
        <row r="26">
          <cell r="H26" t="str">
            <v>Mississippi</v>
          </cell>
        </row>
        <row r="27">
          <cell r="H27" t="str">
            <v>Missouri</v>
          </cell>
        </row>
        <row r="28">
          <cell r="H28" t="str">
            <v>Montana</v>
          </cell>
        </row>
        <row r="29">
          <cell r="H29" t="str">
            <v>Nebraska</v>
          </cell>
        </row>
        <row r="30">
          <cell r="H30" t="str">
            <v>Nevada</v>
          </cell>
        </row>
        <row r="31">
          <cell r="H31" t="str">
            <v>New Hampshire</v>
          </cell>
        </row>
        <row r="32">
          <cell r="H32" t="str">
            <v>New Jersey</v>
          </cell>
        </row>
        <row r="33">
          <cell r="H33" t="str">
            <v>New Mexico</v>
          </cell>
        </row>
        <row r="34">
          <cell r="H34" t="str">
            <v>New York</v>
          </cell>
        </row>
        <row r="35">
          <cell r="H35" t="str">
            <v>North Carolina</v>
          </cell>
        </row>
        <row r="36">
          <cell r="H36" t="str">
            <v>North Dakota</v>
          </cell>
        </row>
        <row r="37">
          <cell r="H37" t="str">
            <v>Ohio</v>
          </cell>
        </row>
        <row r="38">
          <cell r="H38" t="str">
            <v>Oklahoma</v>
          </cell>
        </row>
        <row r="39">
          <cell r="H39" t="str">
            <v>Oregon</v>
          </cell>
        </row>
        <row r="40">
          <cell r="H40" t="str">
            <v>Pennsylvania</v>
          </cell>
        </row>
        <row r="41">
          <cell r="H41" t="str">
            <v>Rhode Island</v>
          </cell>
        </row>
        <row r="42">
          <cell r="H42" t="str">
            <v>South Carolina</v>
          </cell>
        </row>
        <row r="43">
          <cell r="H43" t="str">
            <v>South Dakota</v>
          </cell>
        </row>
        <row r="44">
          <cell r="H44" t="str">
            <v>Tennessee</v>
          </cell>
        </row>
        <row r="45">
          <cell r="H45" t="str">
            <v>Texas</v>
          </cell>
        </row>
        <row r="46">
          <cell r="H46" t="str">
            <v>Utah</v>
          </cell>
        </row>
        <row r="47">
          <cell r="H47" t="str">
            <v>Vermont</v>
          </cell>
        </row>
        <row r="48">
          <cell r="H48" t="str">
            <v>Virginia</v>
          </cell>
        </row>
        <row r="49">
          <cell r="H49" t="str">
            <v>Washington</v>
          </cell>
        </row>
        <row r="50">
          <cell r="H50" t="str">
            <v>West Virginia</v>
          </cell>
        </row>
        <row r="51">
          <cell r="H51" t="str">
            <v>Wisconsin</v>
          </cell>
        </row>
        <row r="52">
          <cell r="H52" t="str">
            <v>Wyoming</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Custom 6">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autoPageBreaks="0"/>
  </sheetPr>
  <dimension ref="A1:T40"/>
  <sheetViews>
    <sheetView showGridLines="0" tabSelected="1" zoomScale="75" zoomScaleNormal="75" workbookViewId="0">
      <selection activeCell="M33" sqref="M33"/>
    </sheetView>
  </sheetViews>
  <sheetFormatPr defaultColWidth="9.140625" defaultRowHeight="12.75"/>
  <cols>
    <col min="1" max="1" width="2.85546875" style="519" customWidth="1"/>
    <col min="2" max="2" width="6.140625" style="559" customWidth="1"/>
    <col min="3" max="3" width="16.7109375" style="559" customWidth="1"/>
    <col min="4" max="4" width="13.28515625" style="559" customWidth="1"/>
    <col min="5" max="5" width="14.140625" style="559" customWidth="1"/>
    <col min="6" max="6" width="2.7109375" style="559" customWidth="1"/>
    <col min="7" max="7" width="15.42578125" style="559" customWidth="1"/>
    <col min="8" max="9" width="9.7109375" style="143" customWidth="1"/>
    <col min="10" max="10" width="14" style="143" customWidth="1"/>
    <col min="11" max="11" width="7.140625" style="519" customWidth="1"/>
    <col min="12" max="13" width="9.7109375" style="519" customWidth="1"/>
    <col min="14" max="16384" width="9.140625" style="519"/>
  </cols>
  <sheetData>
    <row r="1" spans="1:20" ht="27">
      <c r="A1" s="561"/>
      <c r="B1" s="562" t="s">
        <v>704</v>
      </c>
      <c r="C1" s="562"/>
      <c r="D1" s="562"/>
      <c r="E1" s="562"/>
      <c r="F1" s="562"/>
      <c r="G1" s="563"/>
      <c r="H1" s="564"/>
      <c r="I1" s="564"/>
      <c r="J1" s="565"/>
      <c r="K1" s="24"/>
      <c r="L1" s="24"/>
      <c r="M1" s="24"/>
      <c r="N1" s="24"/>
      <c r="O1" s="24"/>
      <c r="P1" s="24"/>
      <c r="Q1" s="24"/>
      <c r="R1" s="24"/>
      <c r="S1" s="24"/>
      <c r="T1" s="24"/>
    </row>
    <row r="2" spans="1:20" ht="20.25">
      <c r="A2" s="561"/>
      <c r="B2" s="566" t="s">
        <v>1033</v>
      </c>
      <c r="C2" s="567"/>
      <c r="D2" s="567"/>
      <c r="E2" s="568"/>
      <c r="F2" s="568"/>
      <c r="G2" s="569"/>
      <c r="H2" s="567"/>
      <c r="I2" s="567"/>
      <c r="J2" s="570"/>
      <c r="K2" s="24"/>
      <c r="L2" s="24"/>
      <c r="M2" s="24"/>
      <c r="N2" s="24"/>
      <c r="O2" s="24"/>
      <c r="P2" s="24"/>
      <c r="Q2" s="24"/>
      <c r="R2" s="24"/>
      <c r="S2" s="24"/>
      <c r="T2" s="24"/>
    </row>
    <row r="3" spans="1:20" ht="11.25" customHeight="1">
      <c r="A3" s="571"/>
      <c r="B3" s="572"/>
      <c r="C3" s="572"/>
      <c r="D3" s="572"/>
      <c r="E3" s="572"/>
      <c r="F3" s="572"/>
      <c r="G3" s="572"/>
      <c r="H3" s="573"/>
      <c r="I3" s="573"/>
      <c r="J3" s="574"/>
      <c r="K3" s="24"/>
      <c r="L3" s="24"/>
      <c r="M3" s="24"/>
      <c r="N3" s="24"/>
      <c r="O3" s="24"/>
      <c r="P3" s="24"/>
      <c r="Q3" s="24"/>
      <c r="R3" s="24"/>
      <c r="S3" s="24"/>
      <c r="T3" s="24"/>
    </row>
    <row r="4" spans="1:20" ht="11.25" customHeight="1">
      <c r="A4" s="520"/>
      <c r="B4" s="521"/>
      <c r="C4" s="521"/>
      <c r="D4" s="521"/>
      <c r="E4" s="521"/>
      <c r="F4" s="521"/>
      <c r="G4" s="521"/>
      <c r="H4" s="522"/>
      <c r="I4" s="522"/>
      <c r="J4" s="523"/>
      <c r="K4" s="24"/>
      <c r="L4" s="24"/>
      <c r="M4" s="24"/>
      <c r="N4" s="24"/>
      <c r="O4" s="24"/>
      <c r="P4" s="24"/>
      <c r="Q4" s="24"/>
      <c r="R4" s="24"/>
      <c r="S4" s="24"/>
      <c r="T4" s="24"/>
    </row>
    <row r="5" spans="1:20" ht="15" customHeight="1">
      <c r="A5" s="524"/>
      <c r="B5" s="525"/>
      <c r="C5" s="526">
        <v>43190</v>
      </c>
      <c r="D5" s="525"/>
      <c r="E5" s="525"/>
      <c r="F5" s="525"/>
      <c r="G5" s="525"/>
      <c r="H5" s="525"/>
      <c r="I5" s="525"/>
      <c r="J5" s="527"/>
    </row>
    <row r="6" spans="1:20" ht="15" customHeight="1">
      <c r="A6" s="524"/>
      <c r="B6" s="525"/>
      <c r="C6" s="525"/>
      <c r="D6" s="525"/>
      <c r="E6" s="525"/>
      <c r="F6" s="525"/>
      <c r="G6" s="525"/>
      <c r="H6" s="525"/>
      <c r="I6" s="525"/>
      <c r="J6" s="527"/>
      <c r="K6" s="24"/>
      <c r="L6" s="24"/>
    </row>
    <row r="7" spans="1:20" ht="16.5" customHeight="1">
      <c r="A7" s="524"/>
      <c r="B7" s="528"/>
      <c r="C7" s="528" t="s">
        <v>821</v>
      </c>
      <c r="D7" s="528"/>
      <c r="E7" s="528"/>
      <c r="F7" s="528"/>
      <c r="G7" s="528"/>
      <c r="H7" s="528"/>
      <c r="I7" s="528"/>
      <c r="J7" s="529"/>
      <c r="K7" s="24"/>
      <c r="L7" s="24"/>
    </row>
    <row r="8" spans="1:20" ht="16.5" customHeight="1">
      <c r="A8" s="524"/>
      <c r="B8" s="528"/>
      <c r="C8" s="528"/>
      <c r="D8" s="528"/>
      <c r="E8" s="528"/>
      <c r="F8" s="528"/>
      <c r="G8" s="528"/>
      <c r="H8" s="528"/>
      <c r="I8" s="528"/>
      <c r="J8" s="529"/>
      <c r="K8" s="24"/>
      <c r="L8" s="24"/>
    </row>
    <row r="9" spans="1:20" ht="16.5" customHeight="1">
      <c r="A9" s="524"/>
      <c r="B9" s="528"/>
      <c r="C9" s="528" t="s">
        <v>1032</v>
      </c>
      <c r="D9" s="528"/>
      <c r="E9" s="528"/>
      <c r="F9" s="528"/>
      <c r="G9" s="528"/>
      <c r="H9" s="528"/>
      <c r="I9" s="528"/>
      <c r="J9" s="529"/>
      <c r="K9" s="24"/>
      <c r="L9" s="24"/>
    </row>
    <row r="10" spans="1:20" ht="16.5" customHeight="1">
      <c r="A10" s="524"/>
      <c r="B10" s="528"/>
      <c r="C10" s="528" t="s">
        <v>822</v>
      </c>
      <c r="D10" s="528"/>
      <c r="E10" s="528"/>
      <c r="F10" s="528"/>
      <c r="G10" s="528"/>
      <c r="H10" s="528"/>
      <c r="I10" s="528"/>
      <c r="J10" s="529"/>
      <c r="K10" s="24"/>
      <c r="L10" s="24"/>
      <c r="M10" s="24"/>
      <c r="N10" s="24"/>
    </row>
    <row r="11" spans="1:20" ht="16.5" customHeight="1">
      <c r="A11" s="524"/>
      <c r="B11" s="530"/>
      <c r="C11" s="531" t="s">
        <v>892</v>
      </c>
      <c r="D11" s="530"/>
      <c r="E11" s="530"/>
      <c r="F11" s="530"/>
      <c r="G11" s="530"/>
      <c r="H11" s="532"/>
      <c r="I11" s="532"/>
      <c r="J11" s="533"/>
      <c r="K11" s="24"/>
      <c r="L11" s="24"/>
      <c r="M11" s="24"/>
      <c r="N11" s="24"/>
    </row>
    <row r="12" spans="1:20" s="24" customFormat="1" ht="16.5" customHeight="1">
      <c r="A12" s="534"/>
      <c r="B12" s="535"/>
      <c r="C12" s="535"/>
      <c r="D12" s="535"/>
      <c r="E12" s="535"/>
      <c r="F12" s="535"/>
      <c r="G12" s="535"/>
      <c r="H12" s="535"/>
      <c r="I12" s="535"/>
      <c r="J12" s="536"/>
    </row>
    <row r="13" spans="1:20" s="24" customFormat="1" ht="16.5" customHeight="1">
      <c r="A13" s="534"/>
      <c r="B13" s="535"/>
      <c r="C13" s="531" t="s">
        <v>823</v>
      </c>
      <c r="D13" s="535"/>
      <c r="E13" s="535"/>
      <c r="F13" s="535"/>
      <c r="G13" s="535"/>
      <c r="H13" s="535"/>
      <c r="I13" s="535"/>
      <c r="J13" s="536"/>
    </row>
    <row r="14" spans="1:20" s="24" customFormat="1" ht="16.5" customHeight="1">
      <c r="A14" s="534"/>
      <c r="B14" s="535"/>
      <c r="C14" s="531"/>
      <c r="D14" s="535"/>
      <c r="E14" s="535"/>
      <c r="F14" s="535"/>
      <c r="G14" s="535"/>
      <c r="H14" s="535"/>
      <c r="I14" s="535"/>
      <c r="J14" s="536"/>
    </row>
    <row r="15" spans="1:20" ht="16.5" customHeight="1">
      <c r="A15" s="524"/>
      <c r="B15" s="537"/>
      <c r="C15" s="538" t="s">
        <v>824</v>
      </c>
      <c r="D15" s="538"/>
      <c r="E15" s="539" t="s">
        <v>825</v>
      </c>
      <c r="F15" s="539"/>
      <c r="G15" s="526">
        <v>43191</v>
      </c>
      <c r="H15" s="540"/>
      <c r="I15" s="540"/>
      <c r="J15" s="541"/>
      <c r="K15" s="24"/>
      <c r="L15" s="24"/>
      <c r="M15" s="24"/>
      <c r="N15" s="24"/>
    </row>
    <row r="16" spans="1:20" ht="16.5" customHeight="1">
      <c r="A16" s="524"/>
      <c r="B16" s="537"/>
      <c r="C16" s="538" t="s">
        <v>826</v>
      </c>
      <c r="D16" s="538"/>
      <c r="E16" s="539" t="s">
        <v>825</v>
      </c>
      <c r="F16" s="539"/>
      <c r="G16" s="526">
        <v>43238</v>
      </c>
      <c r="H16" s="540"/>
      <c r="I16" s="540"/>
      <c r="J16" s="541"/>
      <c r="K16" s="24"/>
      <c r="L16" s="24"/>
      <c r="M16" s="24"/>
      <c r="N16" s="24"/>
    </row>
    <row r="17" spans="1:14" ht="16.5" customHeight="1">
      <c r="A17" s="524"/>
      <c r="B17" s="537"/>
      <c r="C17" s="538" t="s">
        <v>827</v>
      </c>
      <c r="D17" s="538"/>
      <c r="E17" s="539" t="s">
        <v>825</v>
      </c>
      <c r="F17" s="539"/>
      <c r="G17" s="526" t="s">
        <v>828</v>
      </c>
      <c r="H17" s="540"/>
      <c r="I17" s="540"/>
      <c r="J17" s="541"/>
      <c r="K17" s="24"/>
      <c r="L17" s="24"/>
      <c r="M17" s="24"/>
      <c r="N17" s="24"/>
    </row>
    <row r="18" spans="1:14" ht="16.5" customHeight="1">
      <c r="A18" s="524"/>
      <c r="B18" s="537"/>
      <c r="C18" s="538"/>
      <c r="D18" s="538"/>
      <c r="E18" s="539"/>
      <c r="F18" s="539"/>
      <c r="G18" s="526"/>
      <c r="H18" s="540"/>
      <c r="I18" s="540"/>
      <c r="J18" s="541"/>
      <c r="K18" s="24"/>
      <c r="L18" s="24"/>
      <c r="M18" s="24"/>
      <c r="N18" s="24"/>
    </row>
    <row r="19" spans="1:14" s="24" customFormat="1" ht="16.5" customHeight="1">
      <c r="A19" s="534"/>
      <c r="B19" s="535"/>
      <c r="C19" s="528" t="s">
        <v>829</v>
      </c>
      <c r="D19" s="535"/>
      <c r="E19" s="535"/>
      <c r="F19" s="535"/>
      <c r="G19" s="535"/>
      <c r="H19" s="535"/>
      <c r="I19" s="535"/>
      <c r="J19" s="536"/>
    </row>
    <row r="20" spans="1:14" s="24" customFormat="1" ht="16.5" customHeight="1">
      <c r="A20" s="534"/>
      <c r="B20" s="535"/>
      <c r="C20" s="528" t="s">
        <v>835</v>
      </c>
      <c r="D20" s="535"/>
      <c r="E20" s="535"/>
      <c r="F20" s="535"/>
      <c r="G20" s="535"/>
      <c r="H20" s="535"/>
      <c r="I20" s="535"/>
      <c r="J20" s="536"/>
    </row>
    <row r="21" spans="1:14" s="24" customFormat="1" ht="16.5" customHeight="1">
      <c r="A21" s="534"/>
      <c r="B21" s="535"/>
      <c r="C21" s="531"/>
      <c r="D21" s="535"/>
      <c r="E21" s="535"/>
      <c r="F21" s="535"/>
      <c r="G21" s="535"/>
      <c r="H21" s="535"/>
      <c r="I21" s="535"/>
      <c r="J21" s="536"/>
    </row>
    <row r="22" spans="1:14" s="24" customFormat="1" ht="16.5" customHeight="1">
      <c r="A22" s="534"/>
      <c r="B22" s="535"/>
      <c r="C22" s="538" t="s">
        <v>830</v>
      </c>
      <c r="D22" s="538"/>
      <c r="E22" s="539" t="s">
        <v>825</v>
      </c>
      <c r="F22" s="635" t="s">
        <v>905</v>
      </c>
      <c r="G22" s="526" t="s">
        <v>893</v>
      </c>
      <c r="H22" s="526"/>
      <c r="I22" s="535"/>
      <c r="J22" s="536"/>
      <c r="L22" s="618"/>
    </row>
    <row r="23" spans="1:14" s="24" customFormat="1" ht="16.5" customHeight="1">
      <c r="A23" s="534"/>
      <c r="B23" s="535"/>
      <c r="C23" s="538"/>
      <c r="D23" s="538"/>
      <c r="E23" s="539"/>
      <c r="F23" s="636" t="s">
        <v>905</v>
      </c>
      <c r="G23" s="526" t="s">
        <v>1034</v>
      </c>
      <c r="H23" s="526"/>
      <c r="I23" s="535"/>
      <c r="J23" s="536"/>
    </row>
    <row r="24" spans="1:14" s="24" customFormat="1" ht="16.5" customHeight="1">
      <c r="A24" s="534"/>
      <c r="B24" s="535"/>
      <c r="C24" s="542"/>
      <c r="D24" s="542"/>
      <c r="E24" s="542"/>
      <c r="F24" s="636" t="s">
        <v>905</v>
      </c>
      <c r="G24" s="526" t="s">
        <v>894</v>
      </c>
      <c r="H24" s="526"/>
      <c r="I24" s="535"/>
      <c r="J24" s="536"/>
    </row>
    <row r="25" spans="1:14" s="24" customFormat="1" ht="16.5" customHeight="1">
      <c r="A25" s="534"/>
      <c r="B25" s="535"/>
      <c r="C25" s="528"/>
      <c r="D25" s="535"/>
      <c r="E25" s="535"/>
      <c r="F25" s="535"/>
      <c r="G25" s="535"/>
      <c r="H25" s="535"/>
      <c r="I25" s="535"/>
      <c r="J25" s="536"/>
    </row>
    <row r="26" spans="1:14" ht="16.5" customHeight="1">
      <c r="A26" s="524"/>
      <c r="B26" s="543"/>
      <c r="C26" s="538" t="s">
        <v>831</v>
      </c>
      <c r="D26" s="538"/>
      <c r="E26" s="539" t="s">
        <v>825</v>
      </c>
      <c r="F26" s="635" t="s">
        <v>905</v>
      </c>
      <c r="G26" s="526" t="s">
        <v>893</v>
      </c>
      <c r="H26" s="526"/>
      <c r="I26" s="544"/>
      <c r="J26" s="541"/>
      <c r="K26" s="24"/>
      <c r="L26" s="24"/>
      <c r="M26" s="24"/>
      <c r="N26" s="24"/>
    </row>
    <row r="27" spans="1:14" ht="16.5" customHeight="1">
      <c r="A27" s="524"/>
      <c r="B27" s="543"/>
      <c r="C27" s="538"/>
      <c r="D27" s="538"/>
      <c r="E27" s="539"/>
      <c r="F27" s="622" t="s">
        <v>905</v>
      </c>
      <c r="G27" s="526" t="s">
        <v>1035</v>
      </c>
      <c r="H27" s="526"/>
      <c r="I27" s="544"/>
      <c r="J27" s="541"/>
      <c r="K27" s="24"/>
      <c r="L27" s="24"/>
      <c r="M27" s="24"/>
      <c r="N27" s="24"/>
    </row>
    <row r="28" spans="1:14" ht="17.25" customHeight="1">
      <c r="A28" s="524"/>
      <c r="B28" s="545"/>
      <c r="C28" s="545"/>
      <c r="D28" s="545"/>
      <c r="E28" s="545"/>
      <c r="F28" s="622" t="s">
        <v>905</v>
      </c>
      <c r="G28" s="526" t="s">
        <v>1036</v>
      </c>
      <c r="H28" s="545"/>
      <c r="I28" s="544"/>
      <c r="J28" s="541"/>
      <c r="K28" s="24"/>
      <c r="L28" s="24"/>
      <c r="M28" s="24"/>
      <c r="N28" s="24"/>
    </row>
    <row r="29" spans="1:14" ht="17.25" customHeight="1">
      <c r="A29" s="524"/>
      <c r="B29" s="545"/>
      <c r="C29" s="545"/>
      <c r="D29" s="545"/>
      <c r="E29" s="545"/>
      <c r="F29" s="545"/>
      <c r="G29" s="519"/>
      <c r="H29" s="545"/>
      <c r="I29" s="544"/>
      <c r="J29" s="541"/>
      <c r="K29" s="24"/>
      <c r="L29" s="24"/>
      <c r="M29" s="24"/>
      <c r="N29" s="24"/>
    </row>
    <row r="30" spans="1:14" ht="16.5" customHeight="1">
      <c r="A30" s="524"/>
      <c r="B30" s="545"/>
      <c r="C30" s="528" t="s">
        <v>1037</v>
      </c>
      <c r="D30" s="545"/>
      <c r="E30" s="545"/>
      <c r="F30" s="545"/>
      <c r="G30" s="526"/>
      <c r="H30" s="545"/>
      <c r="I30" s="546"/>
      <c r="J30" s="547"/>
      <c r="K30" s="24"/>
      <c r="L30" s="24"/>
      <c r="M30" s="24"/>
      <c r="N30" s="24"/>
    </row>
    <row r="31" spans="1:14" ht="16.5" customHeight="1">
      <c r="A31" s="524"/>
      <c r="B31" s="545"/>
      <c r="C31" s="519"/>
      <c r="D31" s="545"/>
      <c r="E31" s="545"/>
      <c r="F31" s="545"/>
      <c r="G31" s="526"/>
      <c r="H31" s="545"/>
      <c r="I31" s="546"/>
      <c r="J31" s="547"/>
      <c r="K31" s="24"/>
      <c r="L31" s="24"/>
      <c r="M31" s="24"/>
      <c r="N31" s="24"/>
    </row>
    <row r="32" spans="1:14" ht="16.5" customHeight="1">
      <c r="A32" s="524"/>
      <c r="B32" s="545"/>
      <c r="C32" s="528" t="s">
        <v>832</v>
      </c>
      <c r="D32" s="545"/>
      <c r="E32" s="545"/>
      <c r="F32" s="545"/>
      <c r="G32" s="526"/>
      <c r="H32" s="545"/>
      <c r="I32" s="546"/>
      <c r="J32" s="547"/>
      <c r="K32" s="24"/>
      <c r="L32" s="24"/>
      <c r="M32" s="24"/>
      <c r="N32" s="548"/>
    </row>
    <row r="33" spans="1:14" ht="16.5" customHeight="1">
      <c r="A33" s="524"/>
      <c r="B33" s="545"/>
      <c r="C33" s="528"/>
      <c r="D33" s="545"/>
      <c r="E33" s="545"/>
      <c r="F33" s="545"/>
      <c r="G33" s="526"/>
      <c r="H33" s="545"/>
      <c r="I33" s="546"/>
      <c r="J33" s="547"/>
      <c r="K33" s="24"/>
      <c r="L33" s="24"/>
      <c r="M33" s="24"/>
      <c r="N33" s="548"/>
    </row>
    <row r="34" spans="1:14" ht="16.5" customHeight="1">
      <c r="A34" s="524"/>
      <c r="B34" s="545"/>
      <c r="C34" s="549" t="s">
        <v>1038</v>
      </c>
      <c r="D34" s="549"/>
      <c r="E34" s="549"/>
      <c r="F34" s="549"/>
      <c r="G34" s="549"/>
      <c r="H34" s="549"/>
      <c r="I34" s="549"/>
      <c r="J34" s="547"/>
      <c r="K34" s="24"/>
      <c r="L34" s="24"/>
      <c r="M34" s="24"/>
      <c r="N34" s="24"/>
    </row>
    <row r="35" spans="1:14" ht="16.5" customHeight="1">
      <c r="A35" s="524"/>
      <c r="B35" s="545"/>
      <c r="C35" s="549" t="s">
        <v>1039</v>
      </c>
      <c r="D35" s="549"/>
      <c r="E35" s="549"/>
      <c r="F35" s="549"/>
      <c r="G35" s="549"/>
      <c r="H35" s="549"/>
      <c r="I35" s="549"/>
      <c r="J35" s="547"/>
      <c r="K35" s="24"/>
      <c r="L35" s="24"/>
      <c r="M35" s="24"/>
      <c r="N35" s="24"/>
    </row>
    <row r="36" spans="1:14" ht="16.5" customHeight="1">
      <c r="A36" s="524"/>
      <c r="B36" s="545"/>
      <c r="C36" s="545"/>
      <c r="D36" s="545"/>
      <c r="E36" s="545"/>
      <c r="F36" s="545"/>
      <c r="G36" s="526"/>
      <c r="H36" s="545"/>
      <c r="I36" s="546"/>
      <c r="J36" s="547"/>
      <c r="K36" s="24"/>
      <c r="L36" s="24"/>
      <c r="M36" s="24"/>
      <c r="N36" s="24"/>
    </row>
    <row r="37" spans="1:14" ht="19.5" customHeight="1">
      <c r="A37" s="524"/>
      <c r="B37" s="545"/>
      <c r="C37" s="550" t="s">
        <v>833</v>
      </c>
      <c r="D37" s="545"/>
      <c r="E37" s="545"/>
      <c r="F37" s="545"/>
      <c r="G37" s="545"/>
      <c r="H37" s="545"/>
      <c r="I37" s="540"/>
      <c r="J37" s="551"/>
      <c r="K37" s="24"/>
      <c r="L37" s="24"/>
      <c r="M37" s="24"/>
      <c r="N37" s="24"/>
    </row>
    <row r="38" spans="1:14" ht="15" customHeight="1">
      <c r="A38" s="524"/>
      <c r="B38" s="545"/>
      <c r="C38" s="549" t="s">
        <v>834</v>
      </c>
      <c r="D38" s="545"/>
      <c r="E38" s="545"/>
      <c r="F38" s="545"/>
      <c r="G38" s="545"/>
      <c r="H38" s="545"/>
      <c r="I38" s="540"/>
      <c r="J38" s="551"/>
      <c r="K38" s="24"/>
      <c r="L38" s="24"/>
      <c r="M38" s="24"/>
      <c r="N38" s="24"/>
    </row>
    <row r="39" spans="1:14">
      <c r="A39" s="524"/>
      <c r="B39" s="552"/>
      <c r="C39" s="552"/>
      <c r="D39" s="552"/>
      <c r="E39" s="552"/>
      <c r="F39" s="552"/>
      <c r="G39" s="552"/>
      <c r="H39" s="553"/>
      <c r="I39" s="553"/>
      <c r="J39" s="554"/>
    </row>
    <row r="40" spans="1:14">
      <c r="A40" s="555"/>
      <c r="B40" s="556"/>
      <c r="C40" s="556"/>
      <c r="D40" s="556"/>
      <c r="E40" s="556"/>
      <c r="F40" s="556"/>
      <c r="G40" s="556"/>
      <c r="H40" s="557"/>
      <c r="I40" s="557"/>
      <c r="J40" s="558"/>
    </row>
  </sheetData>
  <sheetProtection selectLockedCells="1"/>
  <pageMargins left="0.66" right="0.49" top="0.49" bottom="0.25" header="0.5" footer="0.5"/>
  <pageSetup scale="77" fitToHeight="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autoPageBreaks="0"/>
  </sheetPr>
  <dimension ref="A1:N430"/>
  <sheetViews>
    <sheetView showGridLines="0" workbookViewId="0"/>
  </sheetViews>
  <sheetFormatPr defaultColWidth="9.140625" defaultRowHeight="12" customHeight="1"/>
  <cols>
    <col min="1" max="1" width="7.7109375" style="6" customWidth="1"/>
    <col min="2" max="2" width="74" style="6" customWidth="1"/>
    <col min="3" max="3" width="88.42578125" style="6" customWidth="1"/>
    <col min="4" max="4" width="5.140625" style="146" customWidth="1"/>
    <col min="5" max="5" width="7.7109375" style="6" customWidth="1"/>
    <col min="6" max="16384" width="9.140625" style="6"/>
  </cols>
  <sheetData>
    <row r="1" spans="1:12" ht="27" customHeight="1">
      <c r="A1" s="575"/>
      <c r="B1" s="576" t="s">
        <v>704</v>
      </c>
      <c r="C1" s="585" t="s">
        <v>1069</v>
      </c>
      <c r="D1" s="190"/>
      <c r="E1" s="190"/>
      <c r="F1" s="190"/>
      <c r="G1" s="190"/>
      <c r="H1" s="193"/>
      <c r="I1" s="193"/>
      <c r="J1" s="191"/>
      <c r="K1" s="191"/>
      <c r="L1" s="191"/>
    </row>
    <row r="2" spans="1:12" ht="17.25" customHeight="1">
      <c r="A2" s="571"/>
      <c r="B2" s="568" t="s">
        <v>104</v>
      </c>
      <c r="C2" s="586" t="s">
        <v>784</v>
      </c>
      <c r="D2" s="190"/>
      <c r="E2" s="190"/>
      <c r="F2" s="190"/>
      <c r="G2" s="190"/>
      <c r="H2" s="192"/>
      <c r="I2" s="192"/>
      <c r="J2" s="191"/>
      <c r="K2" s="191"/>
      <c r="L2" s="191"/>
    </row>
    <row r="3" spans="1:12" ht="11.25" customHeight="1" thickBot="1">
      <c r="A3" s="580"/>
      <c r="B3" s="581"/>
      <c r="C3" s="587"/>
      <c r="D3" s="190"/>
      <c r="E3" s="190"/>
      <c r="F3" s="190"/>
      <c r="G3" s="190"/>
    </row>
    <row r="4" spans="1:12" s="150" customFormat="1" ht="12" customHeight="1">
      <c r="D4" s="190"/>
      <c r="E4" s="190"/>
      <c r="F4" s="190"/>
      <c r="G4" s="190"/>
    </row>
    <row r="5" spans="1:12" s="150" customFormat="1" ht="18" customHeight="1">
      <c r="B5" s="306" t="s">
        <v>515</v>
      </c>
      <c r="D5" s="162"/>
      <c r="E5" s="151"/>
    </row>
    <row r="6" spans="1:12" s="150" customFormat="1" ht="12" customHeight="1">
      <c r="D6" s="162"/>
      <c r="E6" s="151"/>
    </row>
    <row r="7" spans="1:12" s="150" customFormat="1" ht="12" customHeight="1">
      <c r="A7" s="307">
        <v>100</v>
      </c>
      <c r="B7" s="308" t="s">
        <v>306</v>
      </c>
      <c r="D7" s="162"/>
      <c r="E7" s="151"/>
    </row>
    <row r="8" spans="1:12" s="150" customFormat="1" ht="12" customHeight="1">
      <c r="B8" s="1474" t="s">
        <v>305</v>
      </c>
      <c r="C8" s="1475"/>
      <c r="D8" s="162"/>
      <c r="E8" s="151"/>
    </row>
    <row r="9" spans="1:12" s="150" customFormat="1" ht="12" customHeight="1">
      <c r="B9" s="1474"/>
      <c r="C9" s="1475"/>
      <c r="D9" s="162"/>
      <c r="E9" s="151"/>
    </row>
    <row r="10" spans="1:12" s="150" customFormat="1" ht="12" customHeight="1">
      <c r="B10" s="1474"/>
      <c r="C10" s="1475"/>
      <c r="D10" s="162"/>
      <c r="E10" s="151"/>
    </row>
    <row r="11" spans="1:12" s="150" customFormat="1" ht="12" customHeight="1">
      <c r="B11" s="1475"/>
      <c r="C11" s="1475"/>
      <c r="D11" s="162"/>
      <c r="E11" s="151"/>
    </row>
    <row r="12" spans="1:12" s="150" customFormat="1" ht="12" customHeight="1">
      <c r="B12" s="1475"/>
      <c r="C12" s="1475"/>
      <c r="D12" s="162"/>
      <c r="E12" s="151"/>
    </row>
    <row r="13" spans="1:12" s="150" customFormat="1" ht="12" customHeight="1">
      <c r="B13" s="1475"/>
      <c r="C13" s="1475"/>
      <c r="D13" s="162"/>
      <c r="E13" s="151"/>
    </row>
    <row r="14" spans="1:12" s="150" customFormat="1" ht="12" customHeight="1">
      <c r="B14" s="189"/>
      <c r="C14" s="189"/>
      <c r="D14" s="162"/>
      <c r="E14" s="151"/>
    </row>
    <row r="15" spans="1:12" s="150" customFormat="1" ht="15" customHeight="1">
      <c r="A15" s="173"/>
      <c r="B15" s="306" t="s">
        <v>514</v>
      </c>
      <c r="C15" s="173"/>
      <c r="D15" s="188"/>
      <c r="E15" s="173"/>
    </row>
    <row r="16" spans="1:12" s="150" customFormat="1" ht="12" customHeight="1">
      <c r="A16" s="173"/>
      <c r="B16" s="173"/>
      <c r="C16" s="173"/>
      <c r="D16" s="188"/>
      <c r="E16" s="173"/>
    </row>
    <row r="17" spans="1:5" s="152" customFormat="1" ht="12" customHeight="1">
      <c r="A17" s="307">
        <v>101</v>
      </c>
      <c r="B17" s="308" t="s">
        <v>303</v>
      </c>
      <c r="C17" s="155"/>
      <c r="D17" s="161"/>
      <c r="E17" s="156"/>
    </row>
    <row r="18" spans="1:5" s="150" customFormat="1" ht="12" customHeight="1">
      <c r="B18" s="164" t="s">
        <v>513</v>
      </c>
      <c r="D18" s="162"/>
    </row>
    <row r="19" spans="1:5" s="150" customFormat="1" ht="12" customHeight="1">
      <c r="B19" s="164"/>
      <c r="D19" s="162"/>
    </row>
    <row r="20" spans="1:5" s="150" customFormat="1" ht="12" customHeight="1">
      <c r="A20" s="187"/>
      <c r="B20" s="164" t="s">
        <v>512</v>
      </c>
      <c r="D20" s="162"/>
    </row>
    <row r="21" spans="1:5" s="150" customFormat="1" ht="12" customHeight="1">
      <c r="A21" s="187"/>
      <c r="B21" s="164" t="s">
        <v>511</v>
      </c>
      <c r="D21" s="162"/>
    </row>
    <row r="22" spans="1:5" s="150" customFormat="1" ht="12" customHeight="1">
      <c r="A22" s="187"/>
      <c r="B22" s="164" t="s">
        <v>510</v>
      </c>
      <c r="D22" s="162"/>
    </row>
    <row r="23" spans="1:5" s="150" customFormat="1" ht="12" customHeight="1">
      <c r="B23" s="164"/>
      <c r="C23" s="186"/>
      <c r="D23" s="162"/>
    </row>
    <row r="24" spans="1:5" s="150" customFormat="1" ht="12" customHeight="1">
      <c r="B24" s="164" t="s">
        <v>509</v>
      </c>
      <c r="D24" s="162"/>
      <c r="E24" s="183"/>
    </row>
    <row r="25" spans="1:5" s="150" customFormat="1" ht="12" customHeight="1">
      <c r="B25" s="164"/>
      <c r="D25" s="162"/>
    </row>
    <row r="26" spans="1:5" s="152" customFormat="1" ht="12" customHeight="1">
      <c r="A26" s="307">
        <v>102</v>
      </c>
      <c r="B26" s="308" t="s">
        <v>300</v>
      </c>
      <c r="C26" s="155"/>
      <c r="D26" s="161"/>
      <c r="E26" s="156"/>
    </row>
    <row r="27" spans="1:5" s="150" customFormat="1" ht="12" customHeight="1">
      <c r="B27" s="1472" t="s">
        <v>432</v>
      </c>
      <c r="C27" s="1470"/>
      <c r="D27" s="162"/>
    </row>
    <row r="28" spans="1:5" s="150" customFormat="1" ht="12" customHeight="1">
      <c r="B28" s="1472"/>
      <c r="C28" s="1470"/>
      <c r="D28" s="162"/>
    </row>
    <row r="29" spans="1:5" s="150" customFormat="1" ht="12" customHeight="1">
      <c r="B29" s="1472"/>
      <c r="C29" s="1470"/>
      <c r="D29" s="162"/>
    </row>
    <row r="30" spans="1:5" s="150" customFormat="1" ht="12" customHeight="1">
      <c r="B30" s="1472"/>
      <c r="C30" s="1470"/>
      <c r="D30" s="162"/>
    </row>
    <row r="31" spans="1:5" s="150" customFormat="1" ht="12" customHeight="1">
      <c r="B31" s="1472"/>
      <c r="C31" s="1470"/>
      <c r="D31" s="162"/>
    </row>
    <row r="32" spans="1:5" s="150" customFormat="1" ht="12" customHeight="1">
      <c r="B32" s="184"/>
      <c r="C32" s="164"/>
      <c r="D32" s="162"/>
    </row>
    <row r="33" spans="1:5" s="150" customFormat="1" ht="12" customHeight="1">
      <c r="B33" s="1476" t="s">
        <v>508</v>
      </c>
      <c r="C33" s="1475"/>
      <c r="D33" s="162"/>
    </row>
    <row r="34" spans="1:5" s="150" customFormat="1" ht="12" customHeight="1">
      <c r="B34" s="1476"/>
      <c r="C34" s="1475"/>
      <c r="D34" s="162"/>
    </row>
    <row r="35" spans="1:5" s="150" customFormat="1" ht="12" customHeight="1">
      <c r="B35" s="1475"/>
      <c r="C35" s="1475"/>
      <c r="D35" s="162"/>
    </row>
    <row r="36" spans="1:5" s="150" customFormat="1" ht="12" customHeight="1">
      <c r="B36" s="185" t="s">
        <v>507</v>
      </c>
      <c r="C36" s="164"/>
      <c r="D36" s="162"/>
    </row>
    <row r="37" spans="1:5" s="150" customFormat="1" ht="12" customHeight="1">
      <c r="B37" s="185" t="s">
        <v>506</v>
      </c>
      <c r="C37" s="164"/>
      <c r="D37" s="162"/>
    </row>
    <row r="38" spans="1:5" s="150" customFormat="1" ht="12" customHeight="1">
      <c r="B38" s="184"/>
      <c r="C38" s="164"/>
      <c r="D38" s="162"/>
    </row>
    <row r="39" spans="1:5" s="166" customFormat="1" ht="15.75" customHeight="1">
      <c r="A39" s="309"/>
      <c r="B39" s="306" t="s">
        <v>505</v>
      </c>
      <c r="D39" s="167"/>
    </row>
    <row r="40" spans="1:5" s="150" customFormat="1" ht="12" customHeight="1">
      <c r="A40" s="310"/>
      <c r="B40" s="311"/>
      <c r="D40" s="162"/>
    </row>
    <row r="41" spans="1:5" s="152" customFormat="1" ht="12" customHeight="1">
      <c r="A41" s="307">
        <v>201</v>
      </c>
      <c r="B41" s="308" t="s">
        <v>504</v>
      </c>
      <c r="C41" s="155"/>
      <c r="D41" s="161"/>
      <c r="E41" s="156"/>
    </row>
    <row r="42" spans="1:5" s="150" customFormat="1" ht="12" customHeight="1">
      <c r="B42" s="1469" t="s">
        <v>503</v>
      </c>
      <c r="C42" s="1469"/>
      <c r="D42" s="162"/>
    </row>
    <row r="43" spans="1:5" s="150" customFormat="1" ht="12" customHeight="1">
      <c r="B43" s="1472"/>
      <c r="C43" s="1472"/>
      <c r="D43" s="162"/>
    </row>
    <row r="44" spans="1:5" s="150" customFormat="1" ht="12" customHeight="1">
      <c r="B44" s="1472"/>
      <c r="C44" s="1472"/>
      <c r="D44" s="162"/>
    </row>
    <row r="45" spans="1:5" s="150" customFormat="1" ht="12" customHeight="1">
      <c r="B45" s="1472"/>
      <c r="C45" s="1472"/>
      <c r="D45" s="162"/>
    </row>
    <row r="46" spans="1:5" s="150" customFormat="1" ht="12" customHeight="1">
      <c r="B46" s="1472"/>
      <c r="C46" s="1472"/>
      <c r="D46" s="162"/>
    </row>
    <row r="47" spans="1:5" s="150" customFormat="1" ht="12" customHeight="1">
      <c r="B47" s="164"/>
      <c r="C47" s="164"/>
      <c r="D47" s="162"/>
    </row>
    <row r="48" spans="1:5" s="150" customFormat="1" ht="12" customHeight="1">
      <c r="B48" s="1472" t="s">
        <v>502</v>
      </c>
      <c r="C48" s="1472"/>
      <c r="D48" s="162"/>
    </row>
    <row r="49" spans="1:5" s="150" customFormat="1" ht="12" customHeight="1">
      <c r="B49" s="1472"/>
      <c r="C49" s="1472"/>
      <c r="D49" s="162"/>
    </row>
    <row r="50" spans="1:5" s="150" customFormat="1" ht="12" customHeight="1">
      <c r="B50" s="164"/>
      <c r="C50" s="164"/>
      <c r="D50" s="162"/>
    </row>
    <row r="51" spans="1:5" s="150" customFormat="1" ht="12" customHeight="1">
      <c r="B51" s="1472" t="s">
        <v>501</v>
      </c>
      <c r="C51" s="1472"/>
      <c r="D51" s="162"/>
    </row>
    <row r="52" spans="1:5" s="150" customFormat="1" ht="12" customHeight="1">
      <c r="B52" s="1472"/>
      <c r="C52" s="1472"/>
      <c r="D52" s="162"/>
    </row>
    <row r="53" spans="1:5" s="150" customFormat="1" ht="12" customHeight="1">
      <c r="B53" s="164"/>
      <c r="C53" s="164"/>
      <c r="D53" s="162"/>
    </row>
    <row r="54" spans="1:5" s="152" customFormat="1" ht="12" customHeight="1">
      <c r="A54" s="307">
        <v>202</v>
      </c>
      <c r="B54" s="308" t="s">
        <v>296</v>
      </c>
      <c r="C54" s="155"/>
      <c r="D54" s="161"/>
    </row>
    <row r="55" spans="1:5" s="150" customFormat="1" ht="12" customHeight="1">
      <c r="A55" s="169"/>
      <c r="B55" s="1472" t="s">
        <v>500</v>
      </c>
      <c r="C55" s="1472"/>
      <c r="D55" s="172"/>
      <c r="E55" s="169"/>
    </row>
    <row r="56" spans="1:5" s="150" customFormat="1" ht="12" customHeight="1">
      <c r="A56" s="169"/>
      <c r="B56" s="1472"/>
      <c r="C56" s="1472"/>
      <c r="D56" s="172"/>
      <c r="E56" s="169"/>
    </row>
    <row r="57" spans="1:5" s="150" customFormat="1" ht="12" customHeight="1">
      <c r="A57" s="169"/>
      <c r="B57" s="1472"/>
      <c r="C57" s="1472"/>
      <c r="D57" s="172"/>
      <c r="E57" s="169"/>
    </row>
    <row r="58" spans="1:5" s="150" customFormat="1" ht="12" customHeight="1">
      <c r="A58" s="169"/>
      <c r="B58" s="1472"/>
      <c r="C58" s="1472"/>
      <c r="D58" s="172"/>
      <c r="E58" s="169"/>
    </row>
    <row r="59" spans="1:5" s="150" customFormat="1" ht="12" customHeight="1">
      <c r="A59" s="169"/>
      <c r="B59" s="1472"/>
      <c r="C59" s="1472"/>
      <c r="D59" s="172"/>
      <c r="E59" s="169"/>
    </row>
    <row r="60" spans="1:5" s="150" customFormat="1" ht="12" customHeight="1">
      <c r="A60" s="169"/>
      <c r="B60" s="164"/>
      <c r="C60" s="164"/>
      <c r="D60" s="172"/>
      <c r="E60" s="169"/>
    </row>
    <row r="61" spans="1:5" s="150" customFormat="1" ht="12" customHeight="1">
      <c r="B61" s="1472" t="s">
        <v>499</v>
      </c>
      <c r="C61" s="1472"/>
      <c r="D61" s="162"/>
    </row>
    <row r="62" spans="1:5" s="150" customFormat="1" ht="12" customHeight="1">
      <c r="B62" s="1472"/>
      <c r="C62" s="1472"/>
      <c r="D62" s="162"/>
    </row>
    <row r="63" spans="1:5" s="150" customFormat="1" ht="12" customHeight="1">
      <c r="B63" s="1472"/>
      <c r="C63" s="1472"/>
      <c r="D63" s="162"/>
    </row>
    <row r="64" spans="1:5" s="150" customFormat="1" ht="12" customHeight="1">
      <c r="D64" s="162"/>
    </row>
    <row r="65" spans="1:5" s="152" customFormat="1" ht="12" customHeight="1">
      <c r="A65" s="307">
        <v>203</v>
      </c>
      <c r="B65" s="308" t="s">
        <v>294</v>
      </c>
      <c r="C65" s="155"/>
      <c r="D65" s="161"/>
      <c r="E65" s="156"/>
    </row>
    <row r="66" spans="1:5" s="150" customFormat="1" ht="12" customHeight="1">
      <c r="A66" s="169"/>
      <c r="B66" s="1472" t="s">
        <v>498</v>
      </c>
      <c r="C66" s="1472"/>
      <c r="D66" s="172"/>
      <c r="E66" s="169"/>
    </row>
    <row r="67" spans="1:5" s="150" customFormat="1" ht="12" customHeight="1">
      <c r="A67" s="169"/>
      <c r="B67" s="1472"/>
      <c r="C67" s="1472"/>
      <c r="D67" s="172"/>
      <c r="E67" s="169"/>
    </row>
    <row r="68" spans="1:5" s="150" customFormat="1" ht="12" customHeight="1">
      <c r="A68" s="169"/>
      <c r="B68" s="1472"/>
      <c r="C68" s="1472"/>
      <c r="D68" s="172"/>
      <c r="E68" s="169"/>
    </row>
    <row r="69" spans="1:5" s="150" customFormat="1" ht="12" customHeight="1">
      <c r="A69" s="169"/>
      <c r="B69" s="1472"/>
      <c r="C69" s="1472"/>
      <c r="D69" s="172"/>
      <c r="E69" s="169"/>
    </row>
    <row r="70" spans="1:5" s="150" customFormat="1" ht="12" customHeight="1">
      <c r="A70" s="169"/>
      <c r="B70" s="168"/>
      <c r="C70" s="168"/>
      <c r="D70" s="172"/>
      <c r="E70" s="169"/>
    </row>
    <row r="71" spans="1:5" s="150" customFormat="1" ht="12" customHeight="1">
      <c r="B71" s="1472" t="s">
        <v>497</v>
      </c>
      <c r="C71" s="1472"/>
      <c r="D71" s="162"/>
    </row>
    <row r="72" spans="1:5" s="150" customFormat="1" ht="12" customHeight="1">
      <c r="B72" s="1472"/>
      <c r="C72" s="1472"/>
      <c r="D72" s="162"/>
    </row>
    <row r="73" spans="1:5" s="150" customFormat="1" ht="12" customHeight="1">
      <c r="B73" s="1472"/>
      <c r="C73" s="1472"/>
      <c r="D73" s="162"/>
    </row>
    <row r="74" spans="1:5" s="150" customFormat="1" ht="12" customHeight="1">
      <c r="B74" s="1472"/>
      <c r="C74" s="1472"/>
      <c r="D74" s="162"/>
    </row>
    <row r="75" spans="1:5" s="150" customFormat="1" ht="12" customHeight="1">
      <c r="B75" s="164"/>
      <c r="C75" s="164"/>
      <c r="D75" s="162"/>
    </row>
    <row r="76" spans="1:5" s="152" customFormat="1" ht="12" customHeight="1">
      <c r="A76" s="307">
        <v>204</v>
      </c>
      <c r="B76" s="308" t="s">
        <v>292</v>
      </c>
      <c r="C76" s="155"/>
      <c r="D76" s="161"/>
      <c r="E76" s="156"/>
    </row>
    <row r="77" spans="1:5" s="150" customFormat="1" ht="12" customHeight="1">
      <c r="A77" s="169"/>
      <c r="B77" s="1472" t="s">
        <v>496</v>
      </c>
      <c r="C77" s="1472"/>
      <c r="D77" s="172"/>
      <c r="E77" s="169"/>
    </row>
    <row r="78" spans="1:5" s="150" customFormat="1" ht="12" customHeight="1">
      <c r="A78" s="169"/>
      <c r="B78" s="1472"/>
      <c r="C78" s="1472"/>
      <c r="D78" s="172"/>
      <c r="E78" s="169"/>
    </row>
    <row r="79" spans="1:5" s="150" customFormat="1" ht="12" customHeight="1">
      <c r="A79" s="169"/>
      <c r="B79" s="1472"/>
      <c r="C79" s="1472"/>
      <c r="D79" s="172"/>
      <c r="E79" s="169"/>
    </row>
    <row r="80" spans="1:5" s="150" customFormat="1" ht="12" customHeight="1">
      <c r="A80" s="169"/>
      <c r="B80" s="168"/>
      <c r="C80" s="168"/>
      <c r="D80" s="172"/>
      <c r="E80" s="169"/>
    </row>
    <row r="81" spans="1:5" s="150" customFormat="1" ht="12" customHeight="1">
      <c r="A81" s="183"/>
      <c r="B81" s="1472" t="s">
        <v>495</v>
      </c>
      <c r="C81" s="1472"/>
      <c r="D81" s="162"/>
    </row>
    <row r="82" spans="1:5" s="150" customFormat="1" ht="12" customHeight="1">
      <c r="A82" s="183"/>
      <c r="B82" s="1472"/>
      <c r="C82" s="1472"/>
      <c r="D82" s="162"/>
    </row>
    <row r="83" spans="1:5" s="150" customFormat="1" ht="12" customHeight="1">
      <c r="A83" s="183"/>
      <c r="B83" s="1472"/>
      <c r="C83" s="1472"/>
      <c r="D83" s="162"/>
    </row>
    <row r="84" spans="1:5" s="150" customFormat="1" ht="12" customHeight="1">
      <c r="A84" s="183"/>
      <c r="B84" s="164"/>
      <c r="C84" s="164"/>
      <c r="D84" s="162"/>
    </row>
    <row r="85" spans="1:5" s="152" customFormat="1" ht="12" customHeight="1">
      <c r="A85" s="307">
        <v>206</v>
      </c>
      <c r="B85" s="308" t="s">
        <v>289</v>
      </c>
      <c r="C85" s="155"/>
      <c r="D85" s="161"/>
      <c r="E85" s="156"/>
    </row>
    <row r="86" spans="1:5" s="150" customFormat="1" ht="12" customHeight="1">
      <c r="B86" s="1472" t="s">
        <v>494</v>
      </c>
      <c r="C86" s="1472"/>
      <c r="D86" s="162"/>
    </row>
    <row r="87" spans="1:5" s="150" customFormat="1" ht="12" customHeight="1">
      <c r="B87" s="1472"/>
      <c r="C87" s="1472"/>
      <c r="D87" s="162"/>
    </row>
    <row r="88" spans="1:5" s="150" customFormat="1" ht="12" customHeight="1">
      <c r="B88" s="1472"/>
      <c r="C88" s="1472"/>
      <c r="D88" s="162"/>
    </row>
    <row r="89" spans="1:5" s="150" customFormat="1" ht="12" customHeight="1">
      <c r="B89" s="168"/>
      <c r="C89" s="168"/>
      <c r="D89" s="162"/>
    </row>
    <row r="90" spans="1:5" s="150" customFormat="1" ht="12" customHeight="1">
      <c r="A90" s="156"/>
      <c r="B90" s="181"/>
      <c r="C90" s="164"/>
      <c r="D90" s="162"/>
    </row>
    <row r="91" spans="1:5" s="166" customFormat="1" ht="17.25" customHeight="1">
      <c r="A91" s="309"/>
      <c r="B91" s="306" t="s">
        <v>493</v>
      </c>
      <c r="C91" s="178"/>
      <c r="D91" s="167"/>
    </row>
    <row r="92" spans="1:5" s="150" customFormat="1" ht="12" customHeight="1">
      <c r="A92" s="310"/>
      <c r="B92" s="311"/>
      <c r="C92" s="182"/>
      <c r="D92" s="162"/>
    </row>
    <row r="93" spans="1:5" s="152" customFormat="1" ht="12" customHeight="1">
      <c r="A93" s="307">
        <v>301</v>
      </c>
      <c r="B93" s="308" t="s">
        <v>492</v>
      </c>
      <c r="C93" s="155"/>
      <c r="E93" s="156"/>
    </row>
    <row r="94" spans="1:5" s="150" customFormat="1" ht="12" customHeight="1">
      <c r="B94" s="1472" t="s">
        <v>491</v>
      </c>
      <c r="C94" s="1472"/>
      <c r="D94" s="162"/>
    </row>
    <row r="95" spans="1:5" s="150" customFormat="1" ht="12" customHeight="1">
      <c r="B95" s="1472"/>
      <c r="C95" s="1472"/>
      <c r="D95" s="162"/>
    </row>
    <row r="96" spans="1:5" s="150" customFormat="1" ht="12" customHeight="1">
      <c r="B96" s="1472"/>
      <c r="C96" s="1472"/>
      <c r="D96" s="162"/>
    </row>
    <row r="97" spans="1:5" s="150" customFormat="1" ht="12" customHeight="1">
      <c r="B97" s="1472"/>
      <c r="C97" s="1472"/>
      <c r="D97" s="162"/>
    </row>
    <row r="98" spans="1:5" s="150" customFormat="1" ht="12" customHeight="1">
      <c r="B98" s="1472"/>
      <c r="C98" s="1472"/>
      <c r="D98" s="162"/>
    </row>
    <row r="99" spans="1:5" s="150" customFormat="1" ht="12" customHeight="1">
      <c r="B99" s="164"/>
      <c r="C99" s="164"/>
      <c r="D99" s="162"/>
    </row>
    <row r="100" spans="1:5" s="150" customFormat="1" ht="12" customHeight="1">
      <c r="B100" s="1472" t="s">
        <v>490</v>
      </c>
      <c r="C100" s="1472"/>
      <c r="D100" s="162"/>
    </row>
    <row r="101" spans="1:5" s="150" customFormat="1" ht="12" customHeight="1">
      <c r="B101" s="1472"/>
      <c r="C101" s="1472"/>
      <c r="D101" s="162"/>
    </row>
    <row r="102" spans="1:5" s="150" customFormat="1" ht="12" customHeight="1">
      <c r="B102" s="164"/>
      <c r="C102" s="164"/>
      <c r="D102" s="162"/>
    </row>
    <row r="103" spans="1:5" s="152" customFormat="1" ht="12" customHeight="1">
      <c r="A103" s="307">
        <v>302</v>
      </c>
      <c r="B103" s="308" t="s">
        <v>489</v>
      </c>
      <c r="C103" s="155"/>
      <c r="E103" s="156"/>
    </row>
    <row r="104" spans="1:5" s="150" customFormat="1" ht="12" customHeight="1">
      <c r="B104" s="1472" t="s">
        <v>488</v>
      </c>
      <c r="C104" s="1472"/>
      <c r="D104" s="162"/>
    </row>
    <row r="105" spans="1:5" s="150" customFormat="1" ht="12" customHeight="1">
      <c r="B105" s="1472"/>
      <c r="C105" s="1472"/>
      <c r="D105" s="162"/>
    </row>
    <row r="106" spans="1:5" s="150" customFormat="1" ht="12" customHeight="1">
      <c r="B106" s="1472"/>
      <c r="C106" s="1472"/>
      <c r="D106" s="162"/>
    </row>
    <row r="107" spans="1:5" s="150" customFormat="1" ht="12" customHeight="1">
      <c r="B107" s="1472"/>
      <c r="C107" s="1472"/>
      <c r="D107" s="162"/>
    </row>
    <row r="108" spans="1:5" s="150" customFormat="1" ht="12" customHeight="1">
      <c r="B108" s="1472"/>
      <c r="C108" s="1472"/>
      <c r="D108" s="162"/>
    </row>
    <row r="109" spans="1:5" s="150" customFormat="1" ht="12" customHeight="1">
      <c r="B109" s="168"/>
      <c r="C109" s="168"/>
      <c r="D109" s="162"/>
    </row>
    <row r="110" spans="1:5" s="150" customFormat="1" ht="12" customHeight="1">
      <c r="B110" s="1472" t="s">
        <v>487</v>
      </c>
      <c r="C110" s="1472"/>
      <c r="D110" s="162"/>
    </row>
    <row r="111" spans="1:5" s="150" customFormat="1" ht="12" customHeight="1">
      <c r="B111" s="1472"/>
      <c r="C111" s="1472"/>
      <c r="D111" s="162"/>
    </row>
    <row r="112" spans="1:5" s="150" customFormat="1" ht="12" customHeight="1">
      <c r="B112" s="1472"/>
      <c r="C112" s="1472"/>
      <c r="D112" s="162"/>
    </row>
    <row r="113" spans="1:5" s="150" customFormat="1" ht="12" customHeight="1">
      <c r="B113" s="164"/>
      <c r="C113" s="164"/>
      <c r="D113" s="162"/>
    </row>
    <row r="114" spans="1:5" s="152" customFormat="1" ht="12" customHeight="1">
      <c r="A114" s="307">
        <v>303</v>
      </c>
      <c r="B114" s="308" t="s">
        <v>283</v>
      </c>
      <c r="C114" s="155"/>
    </row>
    <row r="115" spans="1:5" s="150" customFormat="1" ht="12" customHeight="1">
      <c r="A115" s="169"/>
      <c r="B115" s="1472" t="s">
        <v>486</v>
      </c>
      <c r="C115" s="1472"/>
      <c r="D115" s="172"/>
      <c r="E115" s="169"/>
    </row>
    <row r="116" spans="1:5" s="150" customFormat="1" ht="12" customHeight="1">
      <c r="A116" s="169"/>
      <c r="B116" s="1472"/>
      <c r="C116" s="1472"/>
      <c r="D116" s="172"/>
      <c r="E116" s="169"/>
    </row>
    <row r="117" spans="1:5" s="150" customFormat="1" ht="12" customHeight="1">
      <c r="A117" s="169"/>
      <c r="B117" s="1472"/>
      <c r="C117" s="1472"/>
      <c r="D117" s="172"/>
      <c r="E117" s="169"/>
    </row>
    <row r="118" spans="1:5" s="150" customFormat="1" ht="12" customHeight="1">
      <c r="A118" s="169"/>
      <c r="B118" s="1472"/>
      <c r="C118" s="1472"/>
      <c r="D118" s="172"/>
      <c r="E118" s="169"/>
    </row>
    <row r="119" spans="1:5" s="150" customFormat="1" ht="12" customHeight="1">
      <c r="A119" s="169"/>
      <c r="B119" s="1472"/>
      <c r="C119" s="1472"/>
      <c r="D119" s="172"/>
      <c r="E119" s="169"/>
    </row>
    <row r="120" spans="1:5" s="150" customFormat="1" ht="12" customHeight="1">
      <c r="A120" s="169"/>
      <c r="B120" s="164"/>
      <c r="C120" s="164"/>
      <c r="D120" s="172"/>
      <c r="E120" s="169"/>
    </row>
    <row r="121" spans="1:5" s="150" customFormat="1" ht="12" customHeight="1">
      <c r="B121" s="1472" t="s">
        <v>485</v>
      </c>
      <c r="C121" s="1472"/>
      <c r="D121" s="162"/>
    </row>
    <row r="122" spans="1:5" s="150" customFormat="1" ht="12" customHeight="1">
      <c r="B122" s="1472"/>
      <c r="C122" s="1472"/>
      <c r="D122" s="162"/>
    </row>
    <row r="123" spans="1:5" s="150" customFormat="1" ht="12" customHeight="1">
      <c r="B123" s="1472"/>
      <c r="C123" s="1472"/>
      <c r="D123" s="162"/>
    </row>
    <row r="124" spans="1:5" s="150" customFormat="1" ht="12" customHeight="1">
      <c r="B124" s="164"/>
      <c r="C124" s="164"/>
      <c r="D124" s="162"/>
    </row>
    <row r="125" spans="1:5" s="152" customFormat="1" ht="12" customHeight="1">
      <c r="A125" s="307">
        <v>304</v>
      </c>
      <c r="B125" s="312" t="s">
        <v>281</v>
      </c>
      <c r="C125" s="165"/>
    </row>
    <row r="126" spans="1:5" s="150" customFormat="1" ht="12" customHeight="1">
      <c r="A126" s="169"/>
      <c r="B126" s="1472" t="s">
        <v>484</v>
      </c>
      <c r="C126" s="1472"/>
      <c r="D126" s="172"/>
      <c r="E126" s="169"/>
    </row>
    <row r="127" spans="1:5" s="150" customFormat="1" ht="12" customHeight="1">
      <c r="A127" s="169"/>
      <c r="B127" s="1472"/>
      <c r="C127" s="1472"/>
      <c r="D127" s="172"/>
      <c r="E127" s="169"/>
    </row>
    <row r="128" spans="1:5" s="150" customFormat="1" ht="12" customHeight="1">
      <c r="A128" s="169"/>
      <c r="B128" s="1472"/>
      <c r="C128" s="1472"/>
      <c r="D128" s="172"/>
      <c r="E128" s="169"/>
    </row>
    <row r="129" spans="1:5" s="150" customFormat="1" ht="12" customHeight="1">
      <c r="A129" s="169"/>
      <c r="B129" s="1472"/>
      <c r="C129" s="1472"/>
      <c r="D129" s="172"/>
      <c r="E129" s="169"/>
    </row>
    <row r="130" spans="1:5" s="150" customFormat="1" ht="12" customHeight="1">
      <c r="A130" s="169"/>
      <c r="B130" s="1472"/>
      <c r="C130" s="1472"/>
      <c r="D130" s="172"/>
      <c r="E130" s="169"/>
    </row>
    <row r="131" spans="1:5" s="150" customFormat="1" ht="12" customHeight="1">
      <c r="A131" s="169"/>
      <c r="B131" s="168"/>
      <c r="C131" s="168"/>
      <c r="D131" s="172"/>
      <c r="E131" s="169"/>
    </row>
    <row r="132" spans="1:5" s="150" customFormat="1" ht="12" customHeight="1">
      <c r="A132" s="175"/>
      <c r="B132" s="1472" t="s">
        <v>483</v>
      </c>
      <c r="C132" s="1472"/>
      <c r="D132" s="162"/>
    </row>
    <row r="133" spans="1:5" s="150" customFormat="1" ht="12" customHeight="1">
      <c r="A133" s="175"/>
      <c r="B133" s="1472"/>
      <c r="C133" s="1472"/>
      <c r="D133" s="162"/>
    </row>
    <row r="134" spans="1:5" s="150" customFormat="1" ht="12" customHeight="1">
      <c r="A134" s="175"/>
      <c r="B134" s="1472"/>
      <c r="C134" s="1472"/>
      <c r="D134" s="162"/>
    </row>
    <row r="135" spans="1:5" s="150" customFormat="1" ht="12" customHeight="1">
      <c r="A135" s="175"/>
      <c r="B135" s="164"/>
      <c r="C135" s="164"/>
      <c r="D135" s="162"/>
    </row>
    <row r="136" spans="1:5" s="150" customFormat="1" ht="12" customHeight="1">
      <c r="B136" s="164"/>
      <c r="C136" s="164"/>
      <c r="D136" s="162"/>
    </row>
    <row r="137" spans="1:5" s="166" customFormat="1" ht="17.25" customHeight="1">
      <c r="A137" s="306"/>
      <c r="B137" s="306" t="s">
        <v>482</v>
      </c>
      <c r="C137" s="178"/>
      <c r="D137" s="167"/>
    </row>
    <row r="138" spans="1:5" s="150" customFormat="1" ht="12" customHeight="1">
      <c r="A138" s="313"/>
      <c r="B138" s="310"/>
      <c r="D138" s="162"/>
    </row>
    <row r="139" spans="1:5" s="152" customFormat="1" ht="12" customHeight="1">
      <c r="A139" s="307">
        <v>401</v>
      </c>
      <c r="B139" s="308" t="s">
        <v>278</v>
      </c>
      <c r="C139" s="155"/>
      <c r="D139" s="161"/>
      <c r="E139" s="156"/>
    </row>
    <row r="140" spans="1:5" s="150" customFormat="1" ht="12" customHeight="1">
      <c r="A140" s="169"/>
      <c r="B140" s="1472" t="s">
        <v>442</v>
      </c>
      <c r="C140" s="1472"/>
      <c r="D140" s="162"/>
      <c r="E140" s="172"/>
    </row>
    <row r="141" spans="1:5" s="150" customFormat="1" ht="12" customHeight="1">
      <c r="A141" s="169"/>
      <c r="B141" s="1472"/>
      <c r="C141" s="1472"/>
      <c r="D141" s="162"/>
      <c r="E141" s="172"/>
    </row>
    <row r="142" spans="1:5" s="150" customFormat="1" ht="12" customHeight="1">
      <c r="A142" s="169"/>
      <c r="B142" s="181"/>
      <c r="C142" s="181"/>
      <c r="D142" s="162"/>
      <c r="E142" s="172"/>
    </row>
    <row r="143" spans="1:5" s="150" customFormat="1" ht="12" customHeight="1">
      <c r="A143" s="175"/>
      <c r="B143" s="1472" t="s">
        <v>481</v>
      </c>
      <c r="C143" s="1472"/>
      <c r="D143" s="162"/>
    </row>
    <row r="144" spans="1:5" s="150" customFormat="1" ht="12" customHeight="1">
      <c r="A144" s="175"/>
      <c r="B144" s="1472"/>
      <c r="C144" s="1472"/>
      <c r="D144" s="162"/>
    </row>
    <row r="145" spans="1:5" s="150" customFormat="1" ht="12" customHeight="1">
      <c r="A145" s="175"/>
      <c r="B145" s="1472"/>
      <c r="C145" s="1472"/>
      <c r="D145" s="162"/>
    </row>
    <row r="146" spans="1:5" s="150" customFormat="1" ht="12" customHeight="1">
      <c r="A146" s="175"/>
      <c r="B146" s="164"/>
      <c r="C146" s="164"/>
      <c r="D146" s="162"/>
    </row>
    <row r="147" spans="1:5" s="166" customFormat="1" ht="16.5" customHeight="1">
      <c r="A147" s="163"/>
      <c r="B147" s="306" t="s">
        <v>480</v>
      </c>
      <c r="C147" s="180"/>
      <c r="D147" s="179"/>
      <c r="E147" s="163"/>
    </row>
    <row r="148" spans="1:5" s="150" customFormat="1" ht="12" customHeight="1">
      <c r="D148" s="162"/>
    </row>
    <row r="149" spans="1:5" s="152" customFormat="1" ht="12" customHeight="1">
      <c r="A149" s="307">
        <v>502</v>
      </c>
      <c r="B149" s="308" t="s">
        <v>479</v>
      </c>
      <c r="C149" s="155"/>
      <c r="D149" s="161"/>
      <c r="E149" s="156"/>
    </row>
    <row r="150" spans="1:5" s="150" customFormat="1" ht="12" customHeight="1">
      <c r="B150" s="1469" t="s">
        <v>787</v>
      </c>
      <c r="C150" s="1469"/>
      <c r="D150" s="162"/>
      <c r="E150" s="172"/>
    </row>
    <row r="151" spans="1:5" s="150" customFormat="1" ht="12" customHeight="1">
      <c r="B151" s="1472"/>
      <c r="C151" s="1472"/>
      <c r="D151" s="162"/>
      <c r="E151" s="172"/>
    </row>
    <row r="152" spans="1:5" s="150" customFormat="1" ht="12" customHeight="1">
      <c r="B152" s="1472"/>
      <c r="C152" s="1472"/>
      <c r="D152" s="162"/>
      <c r="E152" s="172"/>
    </row>
    <row r="153" spans="1:5" s="150" customFormat="1" ht="12" customHeight="1">
      <c r="B153" s="1472"/>
      <c r="C153" s="1472"/>
      <c r="D153" s="162"/>
      <c r="E153" s="172"/>
    </row>
    <row r="154" spans="1:5" s="150" customFormat="1" ht="12" customHeight="1">
      <c r="B154" s="1470"/>
      <c r="C154" s="1470"/>
      <c r="D154" s="162"/>
      <c r="E154" s="172"/>
    </row>
    <row r="155" spans="1:5" s="150" customFormat="1" ht="12" customHeight="1">
      <c r="B155" s="1472" t="s">
        <v>478</v>
      </c>
      <c r="C155" s="1472"/>
      <c r="D155" s="162"/>
    </row>
    <row r="156" spans="1:5" s="150" customFormat="1" ht="12" customHeight="1">
      <c r="B156" s="1472"/>
      <c r="C156" s="1472"/>
      <c r="D156" s="162"/>
    </row>
    <row r="157" spans="1:5" s="150" customFormat="1" ht="12" customHeight="1">
      <c r="B157" s="1472"/>
      <c r="C157" s="1472"/>
      <c r="D157" s="162"/>
    </row>
    <row r="158" spans="1:5" s="150" customFormat="1" ht="12" customHeight="1">
      <c r="B158" s="1472"/>
      <c r="C158" s="1472"/>
      <c r="D158" s="162"/>
    </row>
    <row r="159" spans="1:5" s="150" customFormat="1" ht="12" customHeight="1">
      <c r="B159" s="1472"/>
      <c r="C159" s="1472"/>
      <c r="D159" s="162"/>
    </row>
    <row r="160" spans="1:5" s="150" customFormat="1" ht="12" customHeight="1">
      <c r="B160" s="1472"/>
      <c r="C160" s="1472"/>
      <c r="D160" s="162"/>
    </row>
    <row r="161" spans="1:5" s="150" customFormat="1" ht="12" customHeight="1">
      <c r="B161" s="1472"/>
      <c r="C161" s="1472"/>
      <c r="D161" s="162"/>
    </row>
    <row r="162" spans="1:5" s="150" customFormat="1" ht="12" customHeight="1">
      <c r="B162" s="164"/>
      <c r="C162" s="164"/>
      <c r="D162" s="162"/>
    </row>
    <row r="163" spans="1:5" s="152" customFormat="1" ht="12" customHeight="1">
      <c r="A163" s="307">
        <v>503</v>
      </c>
      <c r="B163" s="308" t="s">
        <v>477</v>
      </c>
      <c r="C163" s="155"/>
      <c r="D163" s="161"/>
      <c r="E163" s="156"/>
    </row>
    <row r="164" spans="1:5" s="150" customFormat="1" ht="12" customHeight="1">
      <c r="B164" s="1472" t="s">
        <v>792</v>
      </c>
      <c r="C164" s="1472"/>
      <c r="D164" s="162"/>
      <c r="E164" s="175"/>
    </row>
    <row r="165" spans="1:5" s="150" customFormat="1" ht="12" customHeight="1">
      <c r="B165" s="1472"/>
      <c r="C165" s="1472"/>
      <c r="D165" s="162"/>
      <c r="E165" s="175"/>
    </row>
    <row r="166" spans="1:5" s="150" customFormat="1" ht="12" customHeight="1">
      <c r="B166" s="1472"/>
      <c r="C166" s="1472"/>
      <c r="D166" s="162"/>
      <c r="E166" s="175"/>
    </row>
    <row r="167" spans="1:5" s="150" customFormat="1" ht="12" customHeight="1">
      <c r="B167" s="168"/>
      <c r="C167" s="168"/>
      <c r="D167" s="162"/>
      <c r="E167" s="175"/>
    </row>
    <row r="168" spans="1:5" s="150" customFormat="1" ht="12" customHeight="1">
      <c r="B168" s="1472" t="s">
        <v>476</v>
      </c>
      <c r="C168" s="1472"/>
      <c r="D168" s="162"/>
      <c r="E168" s="175"/>
    </row>
    <row r="169" spans="1:5" s="150" customFormat="1" ht="12" customHeight="1">
      <c r="B169" s="1472"/>
      <c r="C169" s="1472"/>
      <c r="D169" s="162"/>
      <c r="E169" s="175"/>
    </row>
    <row r="170" spans="1:5" s="150" customFormat="1" ht="12" customHeight="1">
      <c r="B170" s="1472"/>
      <c r="C170" s="1472"/>
      <c r="D170" s="162"/>
      <c r="E170" s="175"/>
    </row>
    <row r="171" spans="1:5" s="150" customFormat="1" ht="12" customHeight="1">
      <c r="B171" s="1472"/>
      <c r="C171" s="1472"/>
      <c r="D171" s="162"/>
      <c r="E171" s="175"/>
    </row>
    <row r="172" spans="1:5" s="150" customFormat="1" ht="12" customHeight="1">
      <c r="B172" s="1472"/>
      <c r="C172" s="1472"/>
      <c r="D172" s="162"/>
      <c r="E172" s="175"/>
    </row>
    <row r="173" spans="1:5" s="150" customFormat="1" ht="12" customHeight="1">
      <c r="B173" s="1472"/>
      <c r="C173" s="1472"/>
      <c r="D173" s="162"/>
      <c r="E173" s="175"/>
    </row>
    <row r="174" spans="1:5" s="150" customFormat="1" ht="12" customHeight="1">
      <c r="B174" s="164"/>
      <c r="C174" s="164"/>
      <c r="D174" s="162"/>
      <c r="E174" s="175"/>
    </row>
    <row r="175" spans="1:5" s="152" customFormat="1" ht="12" customHeight="1">
      <c r="A175" s="307">
        <v>504</v>
      </c>
      <c r="B175" s="308" t="s">
        <v>274</v>
      </c>
      <c r="C175" s="155"/>
      <c r="D175" s="161"/>
      <c r="E175" s="156"/>
    </row>
    <row r="176" spans="1:5" s="150" customFormat="1" ht="12" customHeight="1">
      <c r="B176" s="1469" t="s">
        <v>475</v>
      </c>
      <c r="C176" s="1469"/>
      <c r="D176" s="162"/>
      <c r="E176" s="175"/>
    </row>
    <row r="177" spans="1:5" s="150" customFormat="1" ht="12" customHeight="1">
      <c r="B177" s="1472"/>
      <c r="C177" s="1472"/>
      <c r="D177" s="162"/>
      <c r="E177" s="175"/>
    </row>
    <row r="178" spans="1:5" s="150" customFormat="1" ht="12" customHeight="1">
      <c r="B178" s="168"/>
      <c r="C178" s="168"/>
      <c r="D178" s="162"/>
      <c r="E178" s="175"/>
    </row>
    <row r="179" spans="1:5" s="150" customFormat="1" ht="12" customHeight="1">
      <c r="B179" s="1472" t="s">
        <v>474</v>
      </c>
      <c r="C179" s="1472"/>
      <c r="D179" s="162"/>
      <c r="E179" s="175"/>
    </row>
    <row r="180" spans="1:5" s="150" customFormat="1" ht="12" customHeight="1">
      <c r="B180" s="1472"/>
      <c r="C180" s="1472"/>
      <c r="D180" s="162"/>
      <c r="E180" s="175"/>
    </row>
    <row r="181" spans="1:5" s="150" customFormat="1" ht="12" customHeight="1">
      <c r="B181" s="1472"/>
      <c r="C181" s="1472"/>
      <c r="D181" s="162"/>
      <c r="E181" s="175"/>
    </row>
    <row r="182" spans="1:5" s="150" customFormat="1" ht="12" customHeight="1">
      <c r="B182" s="1472"/>
      <c r="C182" s="1472"/>
      <c r="D182" s="162"/>
      <c r="E182" s="175"/>
    </row>
    <row r="183" spans="1:5" s="150" customFormat="1" ht="12" customHeight="1">
      <c r="B183" s="1472"/>
      <c r="C183" s="1472"/>
      <c r="D183" s="162"/>
      <c r="E183" s="175"/>
    </row>
    <row r="184" spans="1:5" s="150" customFormat="1" ht="12" customHeight="1">
      <c r="B184" s="1472"/>
      <c r="C184" s="1472"/>
      <c r="D184" s="162"/>
      <c r="E184" s="175"/>
    </row>
    <row r="185" spans="1:5" s="150" customFormat="1" ht="12" customHeight="1">
      <c r="B185" s="164"/>
      <c r="C185" s="164"/>
      <c r="D185" s="162"/>
      <c r="E185" s="175"/>
    </row>
    <row r="186" spans="1:5" s="152" customFormat="1" ht="12" customHeight="1">
      <c r="A186" s="307">
        <v>505</v>
      </c>
      <c r="B186" s="308" t="s">
        <v>272</v>
      </c>
      <c r="C186" s="155"/>
      <c r="D186" s="161"/>
      <c r="E186" s="156"/>
    </row>
    <row r="187" spans="1:5" s="150" customFormat="1" ht="12" customHeight="1">
      <c r="B187" s="1472" t="s">
        <v>473</v>
      </c>
      <c r="C187" s="1472"/>
      <c r="D187" s="162"/>
      <c r="E187" s="175"/>
    </row>
    <row r="188" spans="1:5" s="150" customFormat="1" ht="12" customHeight="1">
      <c r="B188" s="1472"/>
      <c r="C188" s="1472"/>
      <c r="D188" s="162"/>
      <c r="E188" s="175"/>
    </row>
    <row r="189" spans="1:5" s="150" customFormat="1" ht="12" customHeight="1">
      <c r="B189" s="1472"/>
      <c r="C189" s="1472"/>
      <c r="D189" s="162"/>
      <c r="E189" s="175"/>
    </row>
    <row r="190" spans="1:5" s="150" customFormat="1" ht="12" customHeight="1">
      <c r="B190" s="168"/>
      <c r="C190" s="168"/>
      <c r="D190" s="162"/>
      <c r="E190" s="175"/>
    </row>
    <row r="191" spans="1:5" s="150" customFormat="1" ht="12" customHeight="1">
      <c r="B191" s="1472" t="s">
        <v>472</v>
      </c>
      <c r="C191" s="1472"/>
      <c r="D191" s="162"/>
      <c r="E191" s="175"/>
    </row>
    <row r="192" spans="1:5" s="150" customFormat="1" ht="12" customHeight="1">
      <c r="B192" s="1472"/>
      <c r="C192" s="1472"/>
      <c r="D192" s="162"/>
      <c r="E192" s="175"/>
    </row>
    <row r="193" spans="1:5" s="150" customFormat="1" ht="12" customHeight="1">
      <c r="B193" s="1472"/>
      <c r="C193" s="1472"/>
      <c r="D193" s="162"/>
      <c r="E193" s="175"/>
    </row>
    <row r="194" spans="1:5" s="150" customFormat="1" ht="12" customHeight="1">
      <c r="B194" s="1472"/>
      <c r="C194" s="1472"/>
      <c r="D194" s="162"/>
      <c r="E194" s="175"/>
    </row>
    <row r="195" spans="1:5" s="150" customFormat="1" ht="12" customHeight="1">
      <c r="B195" s="1472"/>
      <c r="C195" s="1472"/>
      <c r="D195" s="162"/>
      <c r="E195" s="175"/>
    </row>
    <row r="196" spans="1:5" s="150" customFormat="1" ht="12" customHeight="1">
      <c r="B196" s="168"/>
      <c r="C196" s="168"/>
      <c r="D196" s="162"/>
      <c r="E196" s="175"/>
    </row>
    <row r="197" spans="1:5" s="166" customFormat="1" ht="15" customHeight="1">
      <c r="A197" s="309"/>
      <c r="B197" s="306" t="s">
        <v>471</v>
      </c>
      <c r="C197" s="178"/>
      <c r="D197" s="167"/>
      <c r="E197" s="176"/>
    </row>
    <row r="198" spans="1:5" s="150" customFormat="1" ht="12" customHeight="1">
      <c r="A198" s="310"/>
      <c r="B198" s="314"/>
      <c r="C198" s="177"/>
      <c r="D198" s="162"/>
      <c r="E198" s="175"/>
    </row>
    <row r="199" spans="1:5" s="152" customFormat="1" ht="12" customHeight="1">
      <c r="A199" s="307">
        <v>520</v>
      </c>
      <c r="B199" s="308" t="s">
        <v>270</v>
      </c>
      <c r="C199" s="155"/>
      <c r="D199" s="161"/>
      <c r="E199" s="156"/>
    </row>
    <row r="200" spans="1:5" s="150" customFormat="1" ht="12" customHeight="1">
      <c r="B200" s="1469" t="s">
        <v>470</v>
      </c>
      <c r="C200" s="1469"/>
      <c r="D200" s="162"/>
      <c r="E200" s="175"/>
    </row>
    <row r="201" spans="1:5" s="150" customFormat="1" ht="12" customHeight="1">
      <c r="B201" s="1472"/>
      <c r="C201" s="1472"/>
      <c r="D201" s="162"/>
      <c r="E201" s="175"/>
    </row>
    <row r="202" spans="1:5" s="150" customFormat="1" ht="12" customHeight="1">
      <c r="B202" s="168"/>
      <c r="C202" s="168"/>
      <c r="D202" s="162"/>
      <c r="E202" s="175"/>
    </row>
    <row r="203" spans="1:5" s="150" customFormat="1" ht="12" customHeight="1">
      <c r="B203" s="1472" t="s">
        <v>469</v>
      </c>
      <c r="C203" s="1472"/>
      <c r="D203" s="162"/>
      <c r="E203" s="175"/>
    </row>
    <row r="204" spans="1:5" s="150" customFormat="1" ht="12" customHeight="1">
      <c r="B204" s="1472"/>
      <c r="C204" s="1472"/>
      <c r="D204" s="162"/>
      <c r="E204" s="175"/>
    </row>
    <row r="205" spans="1:5" s="150" customFormat="1" ht="12" customHeight="1">
      <c r="B205" s="1472"/>
      <c r="C205" s="1472"/>
      <c r="D205" s="162"/>
      <c r="E205" s="175"/>
    </row>
    <row r="206" spans="1:5" s="150" customFormat="1" ht="12" customHeight="1">
      <c r="B206" s="164"/>
      <c r="C206" s="164"/>
      <c r="D206" s="162"/>
      <c r="E206" s="175"/>
    </row>
    <row r="207" spans="1:5" s="152" customFormat="1" ht="12" customHeight="1">
      <c r="A207" s="307">
        <v>521</v>
      </c>
      <c r="B207" s="308" t="s">
        <v>268</v>
      </c>
      <c r="C207" s="155"/>
      <c r="D207" s="161"/>
      <c r="E207" s="156"/>
    </row>
    <row r="208" spans="1:5" s="150" customFormat="1" ht="12" customHeight="1">
      <c r="B208" s="1472" t="s">
        <v>468</v>
      </c>
      <c r="C208" s="1472"/>
      <c r="D208" s="162"/>
      <c r="E208" s="175"/>
    </row>
    <row r="209" spans="1:5" s="150" customFormat="1" ht="12" customHeight="1">
      <c r="B209" s="1472"/>
      <c r="C209" s="1472"/>
      <c r="D209" s="162"/>
      <c r="E209" s="175"/>
    </row>
    <row r="210" spans="1:5" s="150" customFormat="1" ht="12" customHeight="1">
      <c r="B210" s="164"/>
      <c r="C210" s="164"/>
      <c r="D210" s="162"/>
      <c r="E210" s="175"/>
    </row>
    <row r="211" spans="1:5" s="150" customFormat="1" ht="12" customHeight="1">
      <c r="B211" s="1472" t="s">
        <v>467</v>
      </c>
      <c r="C211" s="1472"/>
      <c r="D211" s="162"/>
      <c r="E211" s="175"/>
    </row>
    <row r="212" spans="1:5" s="150" customFormat="1" ht="12" customHeight="1">
      <c r="B212" s="1472"/>
      <c r="C212" s="1472"/>
      <c r="D212" s="162"/>
      <c r="E212" s="175"/>
    </row>
    <row r="213" spans="1:5" s="150" customFormat="1" ht="12" customHeight="1">
      <c r="B213" s="1472"/>
      <c r="C213" s="1472"/>
      <c r="D213" s="162"/>
      <c r="E213" s="175"/>
    </row>
    <row r="214" spans="1:5" s="150" customFormat="1" ht="12" customHeight="1">
      <c r="B214" s="1472"/>
      <c r="C214" s="1472"/>
      <c r="D214" s="162"/>
      <c r="E214" s="175"/>
    </row>
    <row r="215" spans="1:5" s="150" customFormat="1" ht="12" customHeight="1">
      <c r="B215" s="1472"/>
      <c r="C215" s="1472"/>
      <c r="D215" s="162"/>
      <c r="E215" s="175"/>
    </row>
    <row r="216" spans="1:5" s="150" customFormat="1" ht="12" customHeight="1">
      <c r="B216" s="164"/>
      <c r="C216" s="164"/>
      <c r="D216" s="162"/>
      <c r="E216" s="175"/>
    </row>
    <row r="217" spans="1:5" s="152" customFormat="1" ht="12" customHeight="1">
      <c r="A217" s="307">
        <v>522</v>
      </c>
      <c r="B217" s="308" t="s">
        <v>266</v>
      </c>
      <c r="C217" s="155"/>
      <c r="D217" s="161"/>
      <c r="E217" s="156"/>
    </row>
    <row r="218" spans="1:5" s="150" customFormat="1" ht="12" customHeight="1">
      <c r="B218" s="1469" t="s">
        <v>466</v>
      </c>
      <c r="C218" s="1469"/>
      <c r="D218" s="162"/>
      <c r="E218" s="175"/>
    </row>
    <row r="219" spans="1:5" s="150" customFormat="1" ht="12" customHeight="1">
      <c r="B219" s="1472"/>
      <c r="C219" s="1472"/>
      <c r="D219" s="162"/>
      <c r="E219" s="175"/>
    </row>
    <row r="220" spans="1:5" s="150" customFormat="1" ht="12" customHeight="1">
      <c r="B220" s="168"/>
      <c r="C220" s="168"/>
      <c r="D220" s="162"/>
      <c r="E220" s="175"/>
    </row>
    <row r="221" spans="1:5" s="150" customFormat="1" ht="12" customHeight="1">
      <c r="B221" s="1472" t="s">
        <v>464</v>
      </c>
      <c r="C221" s="1472"/>
      <c r="D221" s="162"/>
      <c r="E221" s="175"/>
    </row>
    <row r="222" spans="1:5" s="150" customFormat="1" ht="12" customHeight="1">
      <c r="B222" s="1472"/>
      <c r="C222" s="1472"/>
      <c r="D222" s="162"/>
      <c r="E222" s="175"/>
    </row>
    <row r="223" spans="1:5" s="150" customFormat="1" ht="12" customHeight="1">
      <c r="B223" s="1472"/>
      <c r="C223" s="1472"/>
      <c r="D223" s="162"/>
      <c r="E223" s="175"/>
    </row>
    <row r="224" spans="1:5" s="150" customFormat="1" ht="12" customHeight="1">
      <c r="B224" s="168"/>
      <c r="C224" s="168"/>
      <c r="D224" s="162"/>
      <c r="E224" s="175"/>
    </row>
    <row r="225" spans="1:6" s="150" customFormat="1" ht="12" customHeight="1">
      <c r="B225" s="168"/>
      <c r="C225" s="168"/>
      <c r="D225" s="162"/>
      <c r="E225" s="175"/>
    </row>
    <row r="226" spans="1:6" s="150" customFormat="1" ht="12" customHeight="1">
      <c r="A226" s="307">
        <v>523</v>
      </c>
      <c r="B226" s="308" t="s">
        <v>870</v>
      </c>
      <c r="C226" s="155"/>
      <c r="D226" s="162"/>
      <c r="E226" s="175"/>
    </row>
    <row r="227" spans="1:6" s="150" customFormat="1" ht="12" customHeight="1">
      <c r="B227" s="1469" t="s">
        <v>465</v>
      </c>
      <c r="C227" s="1469"/>
      <c r="D227" s="162"/>
      <c r="E227" s="175"/>
    </row>
    <row r="228" spans="1:6" s="150" customFormat="1" ht="12" customHeight="1">
      <c r="B228" s="1472"/>
      <c r="C228" s="1472"/>
      <c r="D228" s="162"/>
      <c r="E228" s="175"/>
    </row>
    <row r="229" spans="1:6" s="150" customFormat="1" ht="12" customHeight="1">
      <c r="B229" s="164"/>
      <c r="C229" s="164"/>
      <c r="D229" s="162"/>
      <c r="E229" s="175"/>
    </row>
    <row r="230" spans="1:6" s="150" customFormat="1" ht="12" customHeight="1">
      <c r="B230" s="1472" t="s">
        <v>464</v>
      </c>
      <c r="C230" s="1472"/>
      <c r="D230" s="162"/>
      <c r="E230" s="175"/>
    </row>
    <row r="231" spans="1:6" s="150" customFormat="1" ht="12" customHeight="1">
      <c r="B231" s="1472"/>
      <c r="C231" s="1472"/>
      <c r="D231" s="162"/>
      <c r="E231" s="175"/>
    </row>
    <row r="232" spans="1:6" s="150" customFormat="1" ht="12" customHeight="1">
      <c r="B232" s="1472"/>
      <c r="C232" s="1472"/>
      <c r="D232" s="162"/>
      <c r="E232" s="175"/>
    </row>
    <row r="233" spans="1:6" s="150" customFormat="1" ht="12" customHeight="1">
      <c r="B233" s="168"/>
      <c r="C233" s="168"/>
      <c r="D233" s="162"/>
      <c r="E233" s="175"/>
    </row>
    <row r="234" spans="1:6" s="150" customFormat="1" ht="12" customHeight="1">
      <c r="B234" s="168"/>
      <c r="C234" s="168"/>
      <c r="D234" s="162"/>
      <c r="E234" s="175"/>
    </row>
    <row r="235" spans="1:6" s="150" customFormat="1" ht="12" customHeight="1">
      <c r="B235" s="164"/>
      <c r="C235" s="164"/>
      <c r="D235" s="162"/>
      <c r="E235" s="175"/>
      <c r="F235" s="150" t="s">
        <v>912</v>
      </c>
    </row>
    <row r="236" spans="1:6" s="166" customFormat="1" ht="15" customHeight="1">
      <c r="A236" s="309"/>
      <c r="B236" s="306" t="s">
        <v>256</v>
      </c>
      <c r="D236" s="167"/>
      <c r="E236" s="176"/>
    </row>
    <row r="237" spans="1:6" s="150" customFormat="1" ht="12" customHeight="1">
      <c r="D237" s="162"/>
      <c r="E237" s="175"/>
    </row>
    <row r="238" spans="1:6" s="152" customFormat="1" ht="12" customHeight="1">
      <c r="A238" s="307">
        <v>601</v>
      </c>
      <c r="B238" s="308" t="s">
        <v>463</v>
      </c>
      <c r="C238" s="155"/>
      <c r="D238" s="161"/>
      <c r="E238" s="156"/>
    </row>
    <row r="239" spans="1:6" s="150" customFormat="1" ht="12" customHeight="1">
      <c r="B239" s="1472" t="s">
        <v>462</v>
      </c>
      <c r="C239" s="1472"/>
      <c r="D239" s="162"/>
    </row>
    <row r="240" spans="1:6" s="150" customFormat="1" ht="12" customHeight="1">
      <c r="B240" s="1472"/>
      <c r="C240" s="1472"/>
      <c r="D240" s="162"/>
    </row>
    <row r="241" spans="1:6" s="150" customFormat="1" ht="12" customHeight="1">
      <c r="B241" s="164"/>
      <c r="C241" s="164"/>
      <c r="D241" s="162"/>
    </row>
    <row r="242" spans="1:6" s="150" customFormat="1" ht="12" customHeight="1">
      <c r="B242" s="1473" t="s">
        <v>461</v>
      </c>
      <c r="C242" s="1470"/>
      <c r="D242" s="162"/>
    </row>
    <row r="243" spans="1:6" s="150" customFormat="1" ht="12" customHeight="1">
      <c r="B243" s="1470"/>
      <c r="C243" s="1470"/>
      <c r="D243" s="162"/>
    </row>
    <row r="244" spans="1:6" s="150" customFormat="1" ht="12" customHeight="1">
      <c r="B244" s="1470"/>
      <c r="C244" s="1470"/>
      <c r="D244" s="162"/>
    </row>
    <row r="245" spans="1:6" s="150" customFormat="1" ht="12" customHeight="1">
      <c r="B245" s="160"/>
      <c r="C245" s="160"/>
      <c r="D245" s="162"/>
    </row>
    <row r="246" spans="1:6" s="150" customFormat="1" ht="12" customHeight="1">
      <c r="B246" s="1473" t="s">
        <v>460</v>
      </c>
      <c r="C246" s="1473"/>
      <c r="D246" s="162"/>
    </row>
    <row r="247" spans="1:6" s="150" customFormat="1" ht="12" customHeight="1">
      <c r="B247" s="1473"/>
      <c r="C247" s="1473"/>
      <c r="D247" s="162"/>
    </row>
    <row r="248" spans="1:6" s="150" customFormat="1" ht="12" customHeight="1">
      <c r="B248" s="1473"/>
      <c r="C248" s="1473"/>
      <c r="D248" s="162"/>
    </row>
    <row r="249" spans="1:6" s="150" customFormat="1" ht="12" customHeight="1">
      <c r="B249" s="174"/>
      <c r="C249" s="174"/>
      <c r="D249" s="162"/>
      <c r="F249" s="173"/>
    </row>
    <row r="250" spans="1:6" s="152" customFormat="1" ht="12" customHeight="1">
      <c r="A250" s="307">
        <v>602</v>
      </c>
      <c r="B250" s="308" t="s">
        <v>260</v>
      </c>
      <c r="C250" s="155"/>
      <c r="D250" s="161"/>
      <c r="E250" s="156"/>
    </row>
    <row r="251" spans="1:6" s="150" customFormat="1" ht="12" customHeight="1">
      <c r="B251" s="164" t="s">
        <v>459</v>
      </c>
      <c r="C251" s="164"/>
      <c r="D251" s="162"/>
    </row>
    <row r="252" spans="1:6" s="150" customFormat="1" ht="12" customHeight="1">
      <c r="B252" s="164"/>
      <c r="C252" s="164"/>
      <c r="D252" s="162"/>
    </row>
    <row r="253" spans="1:6" s="150" customFormat="1" ht="12" customHeight="1">
      <c r="B253" s="1472" t="s">
        <v>458</v>
      </c>
      <c r="C253" s="1472"/>
      <c r="D253" s="162"/>
    </row>
    <row r="254" spans="1:6" s="150" customFormat="1" ht="12" customHeight="1">
      <c r="B254" s="1472"/>
      <c r="C254" s="1472"/>
      <c r="D254" s="162"/>
    </row>
    <row r="255" spans="1:6" s="150" customFormat="1" ht="12" customHeight="1">
      <c r="B255" s="1472"/>
      <c r="C255" s="1472"/>
      <c r="D255" s="162"/>
    </row>
    <row r="256" spans="1:6" s="150" customFormat="1" ht="12" customHeight="1">
      <c r="B256" s="164"/>
      <c r="C256" s="164"/>
      <c r="D256" s="162"/>
    </row>
    <row r="257" spans="1:5" s="152" customFormat="1" ht="12" customHeight="1">
      <c r="A257" s="307">
        <v>603</v>
      </c>
      <c r="B257" s="308" t="s">
        <v>457</v>
      </c>
      <c r="C257" s="155"/>
      <c r="D257" s="161"/>
      <c r="E257" s="156"/>
    </row>
    <row r="258" spans="1:5" s="150" customFormat="1" ht="12" customHeight="1">
      <c r="B258" s="164" t="s">
        <v>456</v>
      </c>
      <c r="C258" s="164"/>
      <c r="D258" s="162"/>
    </row>
    <row r="259" spans="1:5" s="150" customFormat="1" ht="12" customHeight="1">
      <c r="B259" s="164"/>
      <c r="C259" s="164"/>
      <c r="D259" s="162"/>
    </row>
    <row r="260" spans="1:5" s="150" customFormat="1" ht="12" customHeight="1">
      <c r="B260" s="1472" t="s">
        <v>455</v>
      </c>
      <c r="C260" s="1472"/>
      <c r="D260" s="162"/>
    </row>
    <row r="261" spans="1:5" s="150" customFormat="1" ht="12" customHeight="1">
      <c r="B261" s="1472"/>
      <c r="C261" s="1472"/>
      <c r="D261" s="162"/>
    </row>
    <row r="262" spans="1:5" s="150" customFormat="1" ht="12" customHeight="1">
      <c r="B262" s="1472"/>
      <c r="C262" s="1472"/>
      <c r="D262" s="162"/>
    </row>
    <row r="263" spans="1:5" s="150" customFormat="1" ht="12" customHeight="1">
      <c r="B263" s="164"/>
      <c r="C263" s="164"/>
      <c r="D263" s="162"/>
    </row>
    <row r="264" spans="1:5" s="152" customFormat="1" ht="12" customHeight="1">
      <c r="A264" s="307">
        <v>604</v>
      </c>
      <c r="B264" s="312" t="s">
        <v>255</v>
      </c>
      <c r="C264" s="165"/>
      <c r="D264" s="161"/>
      <c r="E264" s="156"/>
    </row>
    <row r="265" spans="1:5" s="150" customFormat="1" ht="12" customHeight="1">
      <c r="B265" s="1469" t="s">
        <v>454</v>
      </c>
      <c r="C265" s="1469"/>
      <c r="D265" s="162"/>
    </row>
    <row r="266" spans="1:5" s="150" customFormat="1" ht="12" customHeight="1">
      <c r="B266" s="1472"/>
      <c r="C266" s="1472"/>
      <c r="D266" s="162"/>
    </row>
    <row r="267" spans="1:5" s="150" customFormat="1" ht="12" customHeight="1">
      <c r="B267" s="168"/>
      <c r="C267" s="168"/>
      <c r="D267" s="162"/>
    </row>
    <row r="268" spans="1:5" s="150" customFormat="1" ht="12" customHeight="1">
      <c r="B268" s="1472" t="s">
        <v>453</v>
      </c>
      <c r="C268" s="1472"/>
      <c r="D268" s="162"/>
    </row>
    <row r="269" spans="1:5" s="150" customFormat="1" ht="12" customHeight="1">
      <c r="B269" s="1472"/>
      <c r="C269" s="1472"/>
      <c r="D269" s="162"/>
    </row>
    <row r="270" spans="1:5" s="150" customFormat="1" ht="12" customHeight="1">
      <c r="B270" s="168"/>
      <c r="C270" s="168"/>
      <c r="D270" s="162"/>
    </row>
    <row r="271" spans="1:5" s="166" customFormat="1" ht="15" customHeight="1">
      <c r="A271" s="309"/>
      <c r="B271" s="306" t="s">
        <v>452</v>
      </c>
      <c r="D271" s="167"/>
    </row>
    <row r="272" spans="1:5" s="150" customFormat="1" ht="12" customHeight="1">
      <c r="A272" s="310"/>
      <c r="B272" s="310"/>
      <c r="D272" s="162"/>
    </row>
    <row r="273" spans="1:5" s="152" customFormat="1" ht="12" customHeight="1">
      <c r="A273" s="307">
        <v>701</v>
      </c>
      <c r="B273" s="308" t="s">
        <v>451</v>
      </c>
      <c r="C273" s="155"/>
      <c r="D273" s="156"/>
      <c r="E273" s="156"/>
    </row>
    <row r="274" spans="1:5" s="150" customFormat="1" ht="12" customHeight="1">
      <c r="B274" s="1472" t="s">
        <v>450</v>
      </c>
      <c r="C274" s="1472"/>
      <c r="D274" s="162"/>
    </row>
    <row r="275" spans="1:5" s="150" customFormat="1" ht="12" customHeight="1">
      <c r="B275" s="1472"/>
      <c r="C275" s="1472"/>
      <c r="D275" s="162"/>
    </row>
    <row r="276" spans="1:5" s="150" customFormat="1" ht="12" customHeight="1">
      <c r="B276" s="1472"/>
      <c r="C276" s="1472"/>
      <c r="D276" s="162"/>
    </row>
    <row r="277" spans="1:5" s="150" customFormat="1" ht="12" customHeight="1">
      <c r="B277" s="164"/>
      <c r="C277" s="164"/>
      <c r="D277" s="162"/>
    </row>
    <row r="278" spans="1:5" s="150" customFormat="1" ht="12" customHeight="1">
      <c r="B278" s="1472" t="s">
        <v>446</v>
      </c>
      <c r="C278" s="1472"/>
      <c r="D278" s="162"/>
    </row>
    <row r="279" spans="1:5" s="150" customFormat="1" ht="12" customHeight="1">
      <c r="B279" s="1472"/>
      <c r="C279" s="1472"/>
      <c r="D279" s="162"/>
    </row>
    <row r="280" spans="1:5" s="150" customFormat="1" ht="12" customHeight="1">
      <c r="B280" s="164"/>
      <c r="C280" s="164"/>
      <c r="D280" s="162"/>
    </row>
    <row r="281" spans="1:5" s="152" customFormat="1" ht="12" customHeight="1">
      <c r="A281" s="307">
        <v>702</v>
      </c>
      <c r="B281" s="308" t="s">
        <v>251</v>
      </c>
      <c r="C281" s="155"/>
      <c r="E281" s="156"/>
    </row>
    <row r="282" spans="1:5" s="150" customFormat="1" ht="12" customHeight="1">
      <c r="A282" s="169"/>
      <c r="B282" s="1472" t="s">
        <v>449</v>
      </c>
      <c r="C282" s="1472"/>
      <c r="D282" s="172"/>
    </row>
    <row r="283" spans="1:5" s="150" customFormat="1" ht="12" customHeight="1">
      <c r="A283" s="169"/>
      <c r="B283" s="1472"/>
      <c r="C283" s="1472"/>
      <c r="D283" s="172"/>
    </row>
    <row r="284" spans="1:5" s="150" customFormat="1" ht="12" customHeight="1">
      <c r="A284" s="169"/>
      <c r="B284" s="1472"/>
      <c r="C284" s="1472"/>
      <c r="D284" s="172"/>
    </row>
    <row r="285" spans="1:5" s="150" customFormat="1" ht="12" customHeight="1">
      <c r="A285" s="169"/>
      <c r="B285" s="164"/>
      <c r="C285" s="164"/>
      <c r="D285" s="172"/>
    </row>
    <row r="286" spans="1:5" s="150" customFormat="1" ht="12" customHeight="1">
      <c r="A286" s="169"/>
      <c r="B286" s="1472" t="s">
        <v>446</v>
      </c>
      <c r="C286" s="1472"/>
      <c r="D286" s="172"/>
    </row>
    <row r="287" spans="1:5" s="150" customFormat="1" ht="12" customHeight="1">
      <c r="A287" s="169"/>
      <c r="B287" s="1472"/>
      <c r="C287" s="1472"/>
      <c r="D287" s="172"/>
    </row>
    <row r="288" spans="1:5" s="150" customFormat="1" ht="12" customHeight="1">
      <c r="A288" s="169"/>
      <c r="B288" s="164"/>
      <c r="C288" s="164"/>
      <c r="D288" s="172"/>
    </row>
    <row r="289" spans="1:5" s="152" customFormat="1" ht="12" customHeight="1">
      <c r="A289" s="307">
        <v>703</v>
      </c>
      <c r="B289" s="308" t="s">
        <v>249</v>
      </c>
      <c r="C289" s="155"/>
      <c r="E289" s="156"/>
    </row>
    <row r="290" spans="1:5" s="150" customFormat="1" ht="12" customHeight="1">
      <c r="A290" s="169"/>
      <c r="B290" s="1472" t="s">
        <v>448</v>
      </c>
      <c r="C290" s="1472"/>
      <c r="D290" s="172"/>
    </row>
    <row r="291" spans="1:5" s="150" customFormat="1" ht="12" customHeight="1">
      <c r="A291" s="169"/>
      <c r="B291" s="1472"/>
      <c r="C291" s="1472"/>
      <c r="D291" s="172"/>
    </row>
    <row r="292" spans="1:5" s="150" customFormat="1" ht="12" customHeight="1">
      <c r="A292" s="169"/>
      <c r="B292" s="1472"/>
      <c r="C292" s="1472"/>
      <c r="D292" s="172"/>
    </row>
    <row r="293" spans="1:5" s="150" customFormat="1" ht="12" customHeight="1">
      <c r="A293" s="169"/>
      <c r="B293" s="1472"/>
      <c r="C293" s="1472"/>
      <c r="D293" s="172"/>
    </row>
    <row r="294" spans="1:5" s="150" customFormat="1" ht="12" customHeight="1">
      <c r="A294" s="169"/>
      <c r="B294" s="1472"/>
      <c r="C294" s="1472"/>
      <c r="D294" s="172"/>
    </row>
    <row r="295" spans="1:5" s="150" customFormat="1" ht="12" customHeight="1">
      <c r="A295" s="169"/>
      <c r="B295" s="164"/>
      <c r="C295" s="164"/>
      <c r="D295" s="172"/>
    </row>
    <row r="296" spans="1:5" s="150" customFormat="1" ht="12" customHeight="1">
      <c r="A296" s="169"/>
      <c r="B296" s="1472" t="s">
        <v>446</v>
      </c>
      <c r="C296" s="1472"/>
      <c r="D296" s="172"/>
    </row>
    <row r="297" spans="1:5" s="150" customFormat="1" ht="12" customHeight="1">
      <c r="A297" s="169"/>
      <c r="B297" s="1472"/>
      <c r="C297" s="1472"/>
      <c r="D297" s="172"/>
    </row>
    <row r="298" spans="1:5" s="150" customFormat="1" ht="12" customHeight="1">
      <c r="A298" s="169"/>
      <c r="B298" s="164"/>
      <c r="C298" s="164"/>
      <c r="D298" s="172"/>
    </row>
    <row r="299" spans="1:5" s="152" customFormat="1" ht="12" customHeight="1">
      <c r="A299" s="307">
        <v>704</v>
      </c>
      <c r="B299" s="312" t="s">
        <v>246</v>
      </c>
      <c r="C299" s="165"/>
      <c r="E299" s="156"/>
    </row>
    <row r="300" spans="1:5" s="150" customFormat="1" ht="12" customHeight="1">
      <c r="A300" s="169"/>
      <c r="B300" s="1472" t="s">
        <v>447</v>
      </c>
      <c r="C300" s="1472"/>
      <c r="D300" s="172"/>
    </row>
    <row r="301" spans="1:5" s="150" customFormat="1" ht="12" customHeight="1">
      <c r="A301" s="169"/>
      <c r="B301" s="1472"/>
      <c r="C301" s="1472"/>
      <c r="D301" s="172"/>
    </row>
    <row r="302" spans="1:5" s="150" customFormat="1" ht="12" customHeight="1">
      <c r="A302" s="169"/>
      <c r="B302" s="1472"/>
      <c r="C302" s="1472"/>
      <c r="D302" s="172"/>
    </row>
    <row r="303" spans="1:5" s="150" customFormat="1" ht="12" customHeight="1">
      <c r="A303" s="169"/>
      <c r="B303" s="164"/>
      <c r="C303" s="164"/>
      <c r="D303" s="172"/>
    </row>
    <row r="304" spans="1:5" s="150" customFormat="1" ht="12" customHeight="1">
      <c r="A304" s="169"/>
      <c r="B304" s="1472" t="s">
        <v>446</v>
      </c>
      <c r="C304" s="1472"/>
      <c r="D304" s="172"/>
    </row>
    <row r="305" spans="1:5" s="150" customFormat="1" ht="12" customHeight="1">
      <c r="A305" s="169"/>
      <c r="B305" s="1472"/>
      <c r="C305" s="1472"/>
      <c r="D305" s="172"/>
    </row>
    <row r="306" spans="1:5" s="150" customFormat="1" ht="12" customHeight="1">
      <c r="A306" s="169"/>
      <c r="B306" s="164"/>
      <c r="C306" s="164"/>
      <c r="D306" s="172"/>
    </row>
    <row r="307" spans="1:5" s="152" customFormat="1" ht="12" customHeight="1">
      <c r="A307" s="307">
        <v>706</v>
      </c>
      <c r="B307" s="308" t="s">
        <v>244</v>
      </c>
      <c r="C307" s="155"/>
      <c r="E307" s="156"/>
    </row>
    <row r="308" spans="1:5" s="150" customFormat="1" ht="12" customHeight="1">
      <c r="A308" s="169"/>
      <c r="B308" s="1472" t="s">
        <v>442</v>
      </c>
      <c r="C308" s="1472"/>
      <c r="D308" s="162"/>
    </row>
    <row r="309" spans="1:5" s="150" customFormat="1" ht="12" customHeight="1">
      <c r="A309" s="169"/>
      <c r="B309" s="1472"/>
      <c r="C309" s="1472"/>
      <c r="D309" s="162"/>
    </row>
    <row r="310" spans="1:5" s="150" customFormat="1" ht="12" customHeight="1">
      <c r="A310" s="169"/>
      <c r="B310" s="171"/>
      <c r="C310" s="171"/>
      <c r="D310" s="170"/>
    </row>
    <row r="311" spans="1:5" s="150" customFormat="1" ht="12" customHeight="1">
      <c r="A311" s="169"/>
      <c r="B311" s="1472" t="s">
        <v>445</v>
      </c>
      <c r="C311" s="1472"/>
      <c r="D311" s="162"/>
    </row>
    <row r="312" spans="1:5" s="150" customFormat="1" ht="12" customHeight="1">
      <c r="A312" s="169"/>
      <c r="B312" s="1472"/>
      <c r="C312" s="1472"/>
      <c r="D312" s="162"/>
    </row>
    <row r="313" spans="1:5" s="150" customFormat="1" ht="12" customHeight="1">
      <c r="A313" s="169"/>
      <c r="B313" s="1472"/>
      <c r="C313" s="1472"/>
      <c r="D313" s="162"/>
    </row>
    <row r="314" spans="1:5" s="150" customFormat="1" ht="12" customHeight="1">
      <c r="A314" s="169"/>
      <c r="B314" s="1472"/>
      <c r="C314" s="1472"/>
      <c r="D314" s="162"/>
    </row>
    <row r="315" spans="1:5" s="150" customFormat="1" ht="12" customHeight="1">
      <c r="A315" s="169"/>
      <c r="B315" s="1472"/>
      <c r="C315" s="1472"/>
      <c r="D315" s="162"/>
    </row>
    <row r="316" spans="1:5" s="150" customFormat="1" ht="12" customHeight="1">
      <c r="A316" s="169"/>
      <c r="B316" s="164"/>
      <c r="C316" s="164"/>
      <c r="D316" s="162"/>
    </row>
    <row r="317" spans="1:5" s="152" customFormat="1" ht="12" customHeight="1">
      <c r="A317" s="307">
        <v>707</v>
      </c>
      <c r="B317" s="308" t="s">
        <v>242</v>
      </c>
      <c r="C317" s="155"/>
      <c r="E317" s="156"/>
    </row>
    <row r="318" spans="1:5" s="150" customFormat="1" ht="12" customHeight="1">
      <c r="A318" s="169"/>
      <c r="B318" s="1472" t="s">
        <v>442</v>
      </c>
      <c r="C318" s="1472"/>
      <c r="D318" s="162"/>
    </row>
    <row r="319" spans="1:5" s="150" customFormat="1" ht="12" customHeight="1">
      <c r="A319" s="169"/>
      <c r="B319" s="1472"/>
      <c r="C319" s="1472"/>
      <c r="D319" s="162"/>
    </row>
    <row r="320" spans="1:5" s="150" customFormat="1" ht="12" customHeight="1">
      <c r="A320" s="169"/>
      <c r="B320" s="171"/>
      <c r="C320" s="171"/>
      <c r="D320" s="170"/>
    </row>
    <row r="321" spans="1:5" s="150" customFormat="1" ht="12" customHeight="1">
      <c r="A321" s="169"/>
      <c r="B321" s="1472" t="s">
        <v>444</v>
      </c>
      <c r="C321" s="1472"/>
      <c r="D321" s="162"/>
    </row>
    <row r="322" spans="1:5" s="150" customFormat="1" ht="12" customHeight="1">
      <c r="A322" s="169"/>
      <c r="B322" s="1472"/>
      <c r="C322" s="1472"/>
      <c r="D322" s="162"/>
    </row>
    <row r="323" spans="1:5" s="150" customFormat="1" ht="12" customHeight="1">
      <c r="A323" s="169"/>
      <c r="B323" s="1472"/>
      <c r="C323" s="1472"/>
      <c r="D323" s="162"/>
    </row>
    <row r="324" spans="1:5" s="150" customFormat="1" ht="12" customHeight="1">
      <c r="A324" s="169"/>
      <c r="B324" s="1472"/>
      <c r="C324" s="1472"/>
      <c r="D324" s="162"/>
    </row>
    <row r="325" spans="1:5" s="150" customFormat="1" ht="12" customHeight="1">
      <c r="A325" s="169"/>
      <c r="B325" s="1472"/>
      <c r="C325" s="1472"/>
      <c r="D325" s="162"/>
    </row>
    <row r="326" spans="1:5" s="150" customFormat="1" ht="12" customHeight="1">
      <c r="A326" s="169"/>
      <c r="B326" s="164"/>
      <c r="C326" s="164"/>
      <c r="D326" s="162"/>
    </row>
    <row r="327" spans="1:5" s="152" customFormat="1" ht="12" customHeight="1">
      <c r="A327" s="307">
        <v>708</v>
      </c>
      <c r="B327" s="308" t="s">
        <v>240</v>
      </c>
      <c r="C327" s="155"/>
      <c r="E327" s="156"/>
    </row>
    <row r="328" spans="1:5" s="150" customFormat="1" ht="12" customHeight="1">
      <c r="A328" s="169"/>
      <c r="B328" s="1472" t="s">
        <v>442</v>
      </c>
      <c r="C328" s="1472"/>
      <c r="D328" s="162"/>
    </row>
    <row r="329" spans="1:5" s="150" customFormat="1" ht="12" customHeight="1">
      <c r="A329" s="169"/>
      <c r="B329" s="1472"/>
      <c r="C329" s="1472"/>
      <c r="D329" s="162"/>
    </row>
    <row r="330" spans="1:5" s="150" customFormat="1" ht="12" customHeight="1">
      <c r="A330" s="169"/>
      <c r="B330" s="164"/>
      <c r="C330" s="164"/>
      <c r="D330" s="162"/>
    </row>
    <row r="331" spans="1:5" s="150" customFormat="1" ht="12" customHeight="1">
      <c r="A331" s="169"/>
      <c r="B331" s="1472" t="s">
        <v>443</v>
      </c>
      <c r="C331" s="1472"/>
      <c r="D331" s="162"/>
    </row>
    <row r="332" spans="1:5" s="150" customFormat="1" ht="12" customHeight="1">
      <c r="A332" s="169"/>
      <c r="B332" s="1472"/>
      <c r="C332" s="1472"/>
      <c r="D332" s="162"/>
    </row>
    <row r="333" spans="1:5" s="150" customFormat="1" ht="12" customHeight="1">
      <c r="A333" s="169"/>
      <c r="B333" s="1472"/>
      <c r="C333" s="1472"/>
      <c r="D333" s="162"/>
    </row>
    <row r="334" spans="1:5" s="150" customFormat="1" ht="12" customHeight="1">
      <c r="A334" s="169"/>
      <c r="B334" s="1472"/>
      <c r="C334" s="1472"/>
      <c r="D334" s="162"/>
    </row>
    <row r="335" spans="1:5" s="150" customFormat="1" ht="12" customHeight="1">
      <c r="A335" s="169"/>
      <c r="B335" s="1472"/>
      <c r="C335" s="1472"/>
      <c r="D335" s="162"/>
    </row>
    <row r="336" spans="1:5" s="150" customFormat="1" ht="12" customHeight="1">
      <c r="A336" s="169"/>
      <c r="B336" s="164"/>
      <c r="C336" s="164"/>
      <c r="D336" s="162"/>
    </row>
    <row r="337" spans="1:5" s="152" customFormat="1" ht="12" customHeight="1">
      <c r="A337" s="307">
        <v>709</v>
      </c>
      <c r="B337" s="308" t="s">
        <v>237</v>
      </c>
      <c r="C337" s="155"/>
      <c r="E337" s="156"/>
    </row>
    <row r="338" spans="1:5" s="150" customFormat="1" ht="12" customHeight="1">
      <c r="A338" s="169"/>
      <c r="B338" s="1472" t="s">
        <v>442</v>
      </c>
      <c r="C338" s="1472"/>
      <c r="D338" s="162"/>
    </row>
    <row r="339" spans="1:5" s="150" customFormat="1" ht="12" customHeight="1">
      <c r="A339" s="169"/>
      <c r="B339" s="1472"/>
      <c r="C339" s="1472"/>
      <c r="D339" s="162"/>
    </row>
    <row r="340" spans="1:5" s="150" customFormat="1" ht="12" customHeight="1">
      <c r="A340" s="169"/>
      <c r="B340" s="171"/>
      <c r="C340" s="171"/>
      <c r="D340" s="170"/>
    </row>
    <row r="341" spans="1:5" s="150" customFormat="1" ht="12" customHeight="1">
      <c r="A341" s="169"/>
      <c r="B341" s="1472" t="s">
        <v>441</v>
      </c>
      <c r="C341" s="1472"/>
      <c r="D341" s="162"/>
    </row>
    <row r="342" spans="1:5" s="150" customFormat="1" ht="12" customHeight="1">
      <c r="A342" s="169"/>
      <c r="B342" s="1472"/>
      <c r="C342" s="1472"/>
      <c r="D342" s="162"/>
    </row>
    <row r="343" spans="1:5" s="150" customFormat="1" ht="12" customHeight="1">
      <c r="A343" s="169"/>
      <c r="B343" s="1472"/>
      <c r="C343" s="1472"/>
      <c r="D343" s="162"/>
    </row>
    <row r="344" spans="1:5" s="150" customFormat="1" ht="12" customHeight="1">
      <c r="A344" s="169"/>
      <c r="B344" s="1472"/>
      <c r="C344" s="1472"/>
      <c r="D344" s="162"/>
    </row>
    <row r="345" spans="1:5" s="150" customFormat="1" ht="12" customHeight="1">
      <c r="A345" s="169"/>
      <c r="B345" s="1472"/>
      <c r="C345" s="1472"/>
      <c r="D345" s="162"/>
    </row>
    <row r="346" spans="1:5" s="150" customFormat="1" ht="12" customHeight="1">
      <c r="B346" s="168"/>
      <c r="C346" s="168"/>
      <c r="D346" s="162"/>
    </row>
    <row r="347" spans="1:5" s="166" customFormat="1" ht="15" customHeight="1">
      <c r="A347" s="309"/>
      <c r="B347" s="306" t="s">
        <v>440</v>
      </c>
      <c r="D347" s="167"/>
    </row>
    <row r="348" spans="1:5" s="150" customFormat="1" ht="12" customHeight="1">
      <c r="A348" s="310"/>
      <c r="B348" s="310"/>
      <c r="D348" s="162"/>
    </row>
    <row r="349" spans="1:5" s="152" customFormat="1" ht="12" customHeight="1">
      <c r="A349" s="307">
        <v>801</v>
      </c>
      <c r="B349" s="308" t="s">
        <v>235</v>
      </c>
      <c r="C349" s="155"/>
      <c r="D349" s="161"/>
      <c r="E349" s="156"/>
    </row>
    <row r="350" spans="1:5" s="150" customFormat="1" ht="12" customHeight="1">
      <c r="B350" s="1473" t="s">
        <v>234</v>
      </c>
      <c r="C350" s="1470"/>
      <c r="D350" s="162"/>
    </row>
    <row r="351" spans="1:5" s="150" customFormat="1" ht="12" customHeight="1">
      <c r="B351" s="1473"/>
      <c r="C351" s="1470"/>
      <c r="D351" s="162"/>
    </row>
    <row r="352" spans="1:5" s="150" customFormat="1" ht="12" customHeight="1">
      <c r="B352" s="1473"/>
      <c r="C352" s="1470"/>
      <c r="D352" s="162"/>
    </row>
    <row r="353" spans="1:5" s="150" customFormat="1" ht="12" customHeight="1">
      <c r="B353" s="1470"/>
      <c r="C353" s="1470"/>
      <c r="D353" s="162"/>
    </row>
    <row r="354" spans="1:5" s="150" customFormat="1" ht="12" customHeight="1">
      <c r="B354" s="1470"/>
      <c r="C354" s="1470"/>
      <c r="D354" s="162"/>
    </row>
    <row r="355" spans="1:5" s="150" customFormat="1" ht="12" customHeight="1">
      <c r="B355" s="160"/>
      <c r="C355" s="160"/>
      <c r="D355" s="162"/>
    </row>
    <row r="356" spans="1:5" s="152" customFormat="1" ht="12" customHeight="1">
      <c r="A356" s="307">
        <v>802</v>
      </c>
      <c r="B356" s="308" t="s">
        <v>233</v>
      </c>
      <c r="C356" s="155"/>
      <c r="D356" s="161"/>
      <c r="E356" s="156"/>
    </row>
    <row r="357" spans="1:5" s="150" customFormat="1" ht="12" customHeight="1">
      <c r="B357" s="1472" t="s">
        <v>232</v>
      </c>
      <c r="C357" s="1472"/>
      <c r="D357" s="162"/>
    </row>
    <row r="358" spans="1:5" s="150" customFormat="1" ht="12" customHeight="1">
      <c r="B358" s="1472"/>
      <c r="C358" s="1472"/>
      <c r="D358" s="162"/>
    </row>
    <row r="359" spans="1:5" s="150" customFormat="1" ht="12" customHeight="1">
      <c r="B359" s="1472"/>
      <c r="C359" s="1472"/>
      <c r="D359" s="162"/>
    </row>
    <row r="360" spans="1:5" s="150" customFormat="1" ht="12" customHeight="1">
      <c r="B360" s="1472"/>
      <c r="C360" s="1472"/>
      <c r="D360" s="162"/>
    </row>
    <row r="361" spans="1:5" s="150" customFormat="1" ht="12" customHeight="1">
      <c r="B361" s="1472"/>
      <c r="C361" s="1472"/>
      <c r="D361" s="162"/>
    </row>
    <row r="362" spans="1:5" s="150" customFormat="1" ht="12" customHeight="1">
      <c r="B362" s="164"/>
      <c r="C362" s="164"/>
      <c r="D362" s="162"/>
    </row>
    <row r="363" spans="1:5" s="152" customFormat="1" ht="12" customHeight="1">
      <c r="A363" s="307">
        <v>803</v>
      </c>
      <c r="B363" s="308" t="s">
        <v>231</v>
      </c>
      <c r="C363" s="155"/>
      <c r="D363" s="161"/>
      <c r="E363" s="156"/>
    </row>
    <row r="364" spans="1:5" s="150" customFormat="1" ht="12" customHeight="1">
      <c r="B364" s="1472" t="s">
        <v>230</v>
      </c>
      <c r="C364" s="1472"/>
      <c r="D364" s="162"/>
    </row>
    <row r="365" spans="1:5" s="150" customFormat="1" ht="12" customHeight="1">
      <c r="B365" s="1472"/>
      <c r="C365" s="1472"/>
      <c r="D365" s="162"/>
    </row>
    <row r="366" spans="1:5" s="150" customFormat="1" ht="12" customHeight="1">
      <c r="B366" s="1472"/>
      <c r="C366" s="1472"/>
      <c r="D366" s="162"/>
    </row>
    <row r="367" spans="1:5" s="150" customFormat="1" ht="12" customHeight="1">
      <c r="B367" s="164"/>
      <c r="C367" s="164"/>
      <c r="D367" s="162"/>
    </row>
    <row r="368" spans="1:5" s="152" customFormat="1" ht="12" customHeight="1">
      <c r="A368" s="307">
        <v>804</v>
      </c>
      <c r="B368" s="312" t="s">
        <v>228</v>
      </c>
      <c r="C368" s="165"/>
      <c r="D368" s="161"/>
      <c r="E368" s="156"/>
    </row>
    <row r="369" spans="1:14" s="150" customFormat="1" ht="12" customHeight="1">
      <c r="B369" s="1472" t="s">
        <v>439</v>
      </c>
      <c r="C369" s="1472"/>
      <c r="D369" s="162"/>
    </row>
    <row r="370" spans="1:14" s="150" customFormat="1" ht="12" customHeight="1">
      <c r="B370" s="1472"/>
      <c r="C370" s="1472"/>
      <c r="D370" s="162"/>
    </row>
    <row r="371" spans="1:14" s="150" customFormat="1" ht="12" customHeight="1">
      <c r="B371" s="1472"/>
      <c r="C371" s="1472"/>
      <c r="D371" s="162"/>
    </row>
    <row r="372" spans="1:14" s="150" customFormat="1" ht="12" customHeight="1">
      <c r="B372" s="164"/>
      <c r="C372" s="164"/>
      <c r="D372" s="162"/>
    </row>
    <row r="373" spans="1:14" s="150" customFormat="1" ht="17.25" customHeight="1">
      <c r="A373" s="310"/>
      <c r="B373" s="306" t="s">
        <v>220</v>
      </c>
      <c r="D373" s="162"/>
    </row>
    <row r="374" spans="1:14" s="150" customFormat="1" ht="12" customHeight="1">
      <c r="A374" s="310"/>
      <c r="B374" s="310"/>
      <c r="D374" s="162"/>
    </row>
    <row r="375" spans="1:14" s="152" customFormat="1" ht="12" customHeight="1">
      <c r="A375" s="307">
        <v>950</v>
      </c>
      <c r="B375" s="308" t="s">
        <v>226</v>
      </c>
      <c r="C375" s="155"/>
      <c r="D375" s="161"/>
      <c r="E375" s="156"/>
    </row>
    <row r="376" spans="1:14" s="150" customFormat="1" ht="12" customHeight="1">
      <c r="B376" s="1468" t="s">
        <v>225</v>
      </c>
      <c r="C376" s="1469"/>
      <c r="D376" s="151"/>
      <c r="E376" s="151"/>
      <c r="F376" s="151"/>
      <c r="G376" s="151"/>
      <c r="H376" s="151"/>
      <c r="I376" s="151"/>
      <c r="J376" s="151"/>
      <c r="K376" s="151"/>
      <c r="L376" s="151"/>
      <c r="M376" s="151"/>
      <c r="N376" s="151"/>
    </row>
    <row r="377" spans="1:14" s="150" customFormat="1" ht="12" customHeight="1">
      <c r="B377" s="1470"/>
      <c r="C377" s="1470"/>
      <c r="D377" s="151"/>
      <c r="E377" s="151"/>
      <c r="F377" s="151"/>
      <c r="G377" s="151"/>
      <c r="H377" s="151"/>
      <c r="I377" s="151"/>
      <c r="J377" s="151"/>
      <c r="K377" s="151"/>
      <c r="L377" s="151"/>
      <c r="M377" s="151"/>
      <c r="N377" s="151"/>
    </row>
    <row r="378" spans="1:14" s="150" customFormat="1" ht="12" customHeight="1">
      <c r="B378" s="1470"/>
      <c r="C378" s="1470"/>
      <c r="D378" s="151"/>
      <c r="E378" s="151"/>
      <c r="F378" s="151"/>
      <c r="G378" s="151"/>
      <c r="H378" s="151"/>
      <c r="I378" s="151"/>
      <c r="J378" s="151"/>
      <c r="K378" s="151"/>
      <c r="L378" s="151"/>
      <c r="M378" s="151"/>
      <c r="N378" s="151"/>
    </row>
    <row r="379" spans="1:14" s="150" customFormat="1" ht="12" customHeight="1">
      <c r="B379" s="1470"/>
      <c r="C379" s="1470"/>
      <c r="D379" s="151"/>
      <c r="E379" s="151"/>
      <c r="F379" s="151"/>
      <c r="G379" s="151"/>
      <c r="H379" s="151"/>
      <c r="I379" s="151"/>
      <c r="J379" s="151"/>
      <c r="K379" s="151"/>
      <c r="L379" s="151"/>
      <c r="M379" s="151"/>
      <c r="N379" s="151"/>
    </row>
    <row r="380" spans="1:14" s="150" customFormat="1" ht="12" customHeight="1">
      <c r="B380" s="1470"/>
      <c r="C380" s="1470"/>
      <c r="D380" s="151"/>
      <c r="E380" s="151"/>
      <c r="F380" s="151"/>
      <c r="G380" s="151"/>
      <c r="H380" s="151"/>
      <c r="I380" s="151"/>
      <c r="J380" s="151"/>
      <c r="K380" s="151"/>
      <c r="L380" s="151"/>
      <c r="M380" s="151"/>
      <c r="N380" s="151"/>
    </row>
    <row r="381" spans="1:14" s="150" customFormat="1" ht="12" customHeight="1">
      <c r="B381" s="1470"/>
      <c r="C381" s="1470"/>
      <c r="D381" s="151"/>
      <c r="E381" s="151"/>
      <c r="F381" s="151"/>
      <c r="G381" s="151"/>
      <c r="H381" s="151"/>
      <c r="I381" s="151"/>
      <c r="J381" s="151"/>
      <c r="K381" s="151"/>
      <c r="L381" s="151"/>
      <c r="M381" s="151"/>
      <c r="N381" s="151"/>
    </row>
    <row r="382" spans="1:14" s="150" customFormat="1" ht="12" customHeight="1">
      <c r="B382" s="1470"/>
      <c r="C382" s="1470"/>
      <c r="D382" s="151"/>
      <c r="E382" s="151"/>
      <c r="F382" s="151"/>
      <c r="G382" s="151"/>
      <c r="H382" s="151"/>
      <c r="I382" s="151"/>
      <c r="J382" s="151"/>
      <c r="K382" s="151"/>
      <c r="L382" s="151"/>
      <c r="M382" s="151"/>
      <c r="N382" s="151"/>
    </row>
    <row r="383" spans="1:14" s="150" customFormat="1" ht="12" customHeight="1">
      <c r="B383" s="1470"/>
      <c r="C383" s="1470"/>
      <c r="D383" s="151"/>
      <c r="E383" s="151"/>
      <c r="F383" s="151"/>
      <c r="G383" s="151"/>
      <c r="H383" s="151"/>
      <c r="I383" s="151"/>
      <c r="J383" s="151"/>
      <c r="K383" s="151"/>
      <c r="L383" s="151"/>
      <c r="M383" s="151"/>
      <c r="N383" s="151"/>
    </row>
    <row r="384" spans="1:14" s="150" customFormat="1" ht="12" customHeight="1">
      <c r="B384" s="160"/>
      <c r="C384" s="160"/>
      <c r="D384" s="151"/>
      <c r="E384" s="151"/>
      <c r="F384" s="151"/>
      <c r="G384" s="151"/>
      <c r="H384" s="151"/>
      <c r="I384" s="151"/>
      <c r="J384" s="151"/>
      <c r="K384" s="151"/>
      <c r="L384" s="151"/>
      <c r="M384" s="151"/>
      <c r="N384" s="151"/>
    </row>
    <row r="385" spans="1:14" s="152" customFormat="1" ht="12" customHeight="1">
      <c r="A385" s="307">
        <v>951</v>
      </c>
      <c r="B385" s="308" t="s">
        <v>135</v>
      </c>
      <c r="C385" s="155"/>
      <c r="D385" s="161"/>
      <c r="E385" s="156"/>
    </row>
    <row r="386" spans="1:14" s="150" customFormat="1" ht="12" customHeight="1">
      <c r="B386" s="1468" t="s">
        <v>224</v>
      </c>
      <c r="C386" s="1469"/>
      <c r="D386" s="151"/>
      <c r="E386" s="151"/>
      <c r="F386" s="151"/>
      <c r="G386" s="151"/>
      <c r="H386" s="151"/>
      <c r="I386" s="151"/>
      <c r="J386" s="151"/>
      <c r="K386" s="151"/>
      <c r="L386" s="151"/>
      <c r="M386" s="151"/>
      <c r="N386" s="151"/>
    </row>
    <row r="387" spans="1:14" s="150" customFormat="1" ht="12" customHeight="1">
      <c r="B387" s="1470"/>
      <c r="C387" s="1470"/>
      <c r="D387" s="151"/>
      <c r="E387" s="151"/>
      <c r="F387" s="151"/>
      <c r="G387" s="151"/>
      <c r="H387" s="151"/>
      <c r="I387" s="151"/>
      <c r="J387" s="151"/>
      <c r="K387" s="151"/>
      <c r="L387" s="151"/>
      <c r="M387" s="151"/>
      <c r="N387" s="151"/>
    </row>
    <row r="388" spans="1:14" s="150" customFormat="1" ht="12" customHeight="1">
      <c r="B388" s="1470"/>
      <c r="C388" s="1470"/>
      <c r="D388" s="151"/>
      <c r="E388" s="151"/>
      <c r="F388" s="151"/>
      <c r="G388" s="151"/>
      <c r="H388" s="151"/>
      <c r="I388" s="151"/>
      <c r="J388" s="151"/>
      <c r="K388" s="151"/>
      <c r="L388" s="151"/>
      <c r="M388" s="151"/>
      <c r="N388" s="151"/>
    </row>
    <row r="389" spans="1:14" s="150" customFormat="1" ht="12" customHeight="1">
      <c r="B389" s="1470"/>
      <c r="C389" s="1470"/>
      <c r="D389" s="151"/>
      <c r="E389" s="151"/>
      <c r="F389" s="151"/>
      <c r="G389" s="151"/>
      <c r="H389" s="151"/>
      <c r="I389" s="151"/>
      <c r="J389" s="151"/>
      <c r="K389" s="151"/>
      <c r="L389" s="151"/>
      <c r="M389" s="151"/>
      <c r="N389" s="151"/>
    </row>
    <row r="390" spans="1:14" s="150" customFormat="1" ht="12" customHeight="1">
      <c r="B390" s="1470"/>
      <c r="C390" s="1470"/>
      <c r="D390" s="151"/>
      <c r="E390" s="151"/>
      <c r="F390" s="151"/>
      <c r="G390" s="151"/>
      <c r="H390" s="151"/>
      <c r="I390" s="151"/>
      <c r="J390" s="151"/>
      <c r="K390" s="151"/>
      <c r="L390" s="151"/>
      <c r="M390" s="151"/>
      <c r="N390" s="151"/>
    </row>
    <row r="391" spans="1:14" s="150" customFormat="1" ht="12" customHeight="1">
      <c r="B391" s="1470"/>
      <c r="C391" s="1470"/>
      <c r="D391" s="151"/>
      <c r="E391" s="151"/>
      <c r="F391" s="151"/>
      <c r="G391" s="151"/>
      <c r="H391" s="151"/>
      <c r="I391" s="151"/>
      <c r="J391" s="151"/>
      <c r="K391" s="151"/>
      <c r="L391" s="151"/>
      <c r="M391" s="151"/>
      <c r="N391" s="151"/>
    </row>
    <row r="392" spans="1:14" s="150" customFormat="1" ht="12" customHeight="1">
      <c r="B392" s="1470"/>
      <c r="C392" s="1470"/>
      <c r="D392" s="151"/>
      <c r="E392" s="151"/>
      <c r="F392" s="151"/>
      <c r="G392" s="151"/>
      <c r="H392" s="151"/>
      <c r="I392" s="151"/>
      <c r="J392" s="151"/>
      <c r="K392" s="151"/>
      <c r="L392" s="151"/>
      <c r="M392" s="151"/>
      <c r="N392" s="151"/>
    </row>
    <row r="393" spans="1:14" s="150" customFormat="1" ht="12" customHeight="1">
      <c r="B393" s="160"/>
      <c r="C393" s="160"/>
      <c r="D393" s="151"/>
      <c r="E393" s="151"/>
      <c r="F393" s="151"/>
      <c r="G393" s="151"/>
      <c r="H393" s="151"/>
      <c r="I393" s="151"/>
      <c r="J393" s="151"/>
      <c r="K393" s="151"/>
      <c r="L393" s="151"/>
      <c r="M393" s="151"/>
      <c r="N393" s="151"/>
    </row>
    <row r="394" spans="1:14" s="152" customFormat="1" ht="12" customHeight="1">
      <c r="A394" s="307">
        <v>952</v>
      </c>
      <c r="B394" s="308" t="s">
        <v>134</v>
      </c>
      <c r="C394" s="155"/>
      <c r="D394" s="156"/>
    </row>
    <row r="395" spans="1:14" s="150" customFormat="1" ht="12" customHeight="1">
      <c r="B395" s="1468" t="s">
        <v>223</v>
      </c>
      <c r="C395" s="1469"/>
      <c r="D395" s="151"/>
      <c r="E395" s="151"/>
      <c r="F395" s="151"/>
      <c r="G395" s="151"/>
      <c r="H395" s="151"/>
      <c r="I395" s="151"/>
      <c r="J395" s="151"/>
      <c r="K395" s="151"/>
      <c r="L395" s="151"/>
      <c r="M395" s="151"/>
      <c r="N395" s="151"/>
    </row>
    <row r="396" spans="1:14" s="150" customFormat="1" ht="12" customHeight="1">
      <c r="B396" s="1470"/>
      <c r="C396" s="1470"/>
      <c r="D396" s="151"/>
      <c r="E396" s="151"/>
      <c r="F396" s="151"/>
      <c r="G396" s="151"/>
      <c r="H396" s="151"/>
      <c r="I396" s="151"/>
      <c r="J396" s="151"/>
      <c r="K396" s="151"/>
      <c r="L396" s="151"/>
      <c r="M396" s="151"/>
      <c r="N396" s="151"/>
    </row>
    <row r="397" spans="1:14" s="150" customFormat="1" ht="12" customHeight="1">
      <c r="B397" s="1470"/>
      <c r="C397" s="1470"/>
      <c r="D397" s="151"/>
      <c r="E397" s="151"/>
      <c r="F397" s="151"/>
      <c r="G397" s="151"/>
      <c r="H397" s="151"/>
      <c r="I397" s="151"/>
      <c r="J397" s="151"/>
      <c r="K397" s="151"/>
      <c r="L397" s="151"/>
      <c r="M397" s="151"/>
      <c r="N397" s="151"/>
    </row>
    <row r="398" spans="1:14" s="150" customFormat="1" ht="12" customHeight="1">
      <c r="B398" s="1470"/>
      <c r="C398" s="1470"/>
      <c r="D398" s="151"/>
      <c r="E398" s="151"/>
      <c r="F398" s="151"/>
      <c r="G398" s="151"/>
      <c r="H398" s="151"/>
      <c r="I398" s="151"/>
      <c r="J398" s="151"/>
      <c r="K398" s="151"/>
      <c r="L398" s="151"/>
      <c r="M398" s="151"/>
      <c r="N398" s="151"/>
    </row>
    <row r="399" spans="1:14" s="150" customFormat="1" ht="12" customHeight="1">
      <c r="B399" s="1470"/>
      <c r="C399" s="1470"/>
      <c r="D399" s="151"/>
      <c r="E399" s="151"/>
      <c r="F399" s="151"/>
      <c r="G399" s="151"/>
      <c r="H399" s="151"/>
      <c r="I399" s="151"/>
      <c r="J399" s="151"/>
      <c r="K399" s="151"/>
      <c r="L399" s="151"/>
      <c r="M399" s="151"/>
      <c r="N399" s="151"/>
    </row>
    <row r="400" spans="1:14" s="150" customFormat="1" ht="12" customHeight="1">
      <c r="B400" s="1470"/>
      <c r="C400" s="1470"/>
      <c r="D400" s="151"/>
      <c r="E400" s="151"/>
      <c r="F400" s="151"/>
      <c r="G400" s="151"/>
      <c r="H400" s="151"/>
      <c r="I400" s="151"/>
      <c r="J400" s="151"/>
      <c r="K400" s="151"/>
      <c r="L400" s="151"/>
      <c r="M400" s="151"/>
      <c r="N400" s="151"/>
    </row>
    <row r="401" spans="1:14" s="150" customFormat="1" ht="12" customHeight="1">
      <c r="B401" s="1470"/>
      <c r="C401" s="1470"/>
      <c r="D401" s="151"/>
      <c r="E401" s="151"/>
      <c r="F401" s="151"/>
      <c r="G401" s="151"/>
      <c r="H401" s="151"/>
      <c r="I401" s="151"/>
      <c r="J401" s="151"/>
      <c r="K401" s="151"/>
      <c r="L401" s="151"/>
      <c r="M401" s="151"/>
      <c r="N401" s="151"/>
    </row>
    <row r="402" spans="1:14" s="150" customFormat="1" ht="12" customHeight="1">
      <c r="B402" s="160"/>
      <c r="C402" s="160"/>
      <c r="D402" s="151"/>
      <c r="E402" s="151"/>
      <c r="F402" s="151"/>
      <c r="G402" s="151"/>
      <c r="H402" s="151"/>
      <c r="I402" s="151"/>
      <c r="J402" s="151"/>
      <c r="K402" s="151"/>
      <c r="L402" s="151"/>
      <c r="M402" s="151"/>
      <c r="N402" s="151"/>
    </row>
    <row r="403" spans="1:14" s="152" customFormat="1" ht="12" customHeight="1">
      <c r="A403" s="307">
        <v>953</v>
      </c>
      <c r="B403" s="308" t="s">
        <v>136</v>
      </c>
      <c r="C403" s="155"/>
      <c r="D403" s="156"/>
    </row>
    <row r="404" spans="1:14" s="150" customFormat="1" ht="12" customHeight="1">
      <c r="B404" s="1468" t="s">
        <v>222</v>
      </c>
      <c r="C404" s="1468"/>
      <c r="D404" s="158"/>
      <c r="E404" s="158"/>
      <c r="F404" s="158"/>
      <c r="G404" s="158"/>
      <c r="H404" s="158"/>
      <c r="I404" s="158"/>
      <c r="J404" s="158"/>
      <c r="K404" s="158"/>
      <c r="L404" s="158"/>
      <c r="M404" s="158"/>
      <c r="N404" s="158"/>
    </row>
    <row r="405" spans="1:14" s="150" customFormat="1" ht="12" customHeight="1">
      <c r="B405" s="1471"/>
      <c r="C405" s="1471"/>
      <c r="D405" s="158"/>
      <c r="E405" s="158"/>
      <c r="F405" s="158"/>
      <c r="G405" s="158"/>
      <c r="H405" s="158"/>
      <c r="I405" s="158"/>
      <c r="J405" s="158"/>
      <c r="K405" s="158"/>
      <c r="L405" s="158"/>
      <c r="M405" s="158"/>
      <c r="N405" s="158"/>
    </row>
    <row r="406" spans="1:14" s="150" customFormat="1" ht="12" customHeight="1">
      <c r="B406" s="1471"/>
      <c r="C406" s="1471"/>
      <c r="D406" s="158"/>
      <c r="E406" s="158"/>
      <c r="F406" s="158"/>
      <c r="G406" s="158"/>
      <c r="H406" s="158"/>
      <c r="I406" s="158"/>
      <c r="J406" s="158"/>
      <c r="K406" s="158"/>
      <c r="L406" s="158"/>
      <c r="M406" s="158"/>
      <c r="N406" s="158"/>
    </row>
    <row r="407" spans="1:14" s="150" customFormat="1" ht="12" customHeight="1">
      <c r="B407" s="1471"/>
      <c r="C407" s="1471"/>
      <c r="D407" s="158"/>
      <c r="E407" s="158"/>
      <c r="F407" s="158"/>
      <c r="G407" s="158"/>
      <c r="H407" s="158"/>
      <c r="I407" s="158"/>
      <c r="J407" s="158"/>
      <c r="K407" s="158"/>
      <c r="L407" s="158"/>
      <c r="M407" s="158"/>
      <c r="N407" s="158"/>
    </row>
    <row r="408" spans="1:14" s="150" customFormat="1" ht="12" customHeight="1">
      <c r="B408" s="1471"/>
      <c r="C408" s="1471"/>
      <c r="D408" s="158"/>
      <c r="E408" s="158"/>
      <c r="F408" s="158"/>
      <c r="G408" s="158"/>
      <c r="H408" s="158"/>
      <c r="I408" s="158"/>
      <c r="J408" s="158"/>
      <c r="K408" s="158"/>
      <c r="L408" s="158"/>
      <c r="M408" s="158"/>
      <c r="N408" s="158"/>
    </row>
    <row r="409" spans="1:14" s="150" customFormat="1" ht="12" customHeight="1">
      <c r="B409" s="1471"/>
      <c r="C409" s="1471"/>
      <c r="D409" s="158"/>
      <c r="E409" s="158"/>
      <c r="F409" s="158"/>
      <c r="G409" s="158"/>
      <c r="H409" s="158"/>
      <c r="I409" s="158"/>
      <c r="J409" s="158"/>
      <c r="K409" s="158"/>
      <c r="L409" s="158"/>
      <c r="M409" s="158"/>
      <c r="N409" s="158"/>
    </row>
    <row r="410" spans="1:14" s="150" customFormat="1" ht="12" customHeight="1">
      <c r="B410" s="1471"/>
      <c r="C410" s="1471"/>
      <c r="D410" s="158"/>
      <c r="E410" s="158"/>
      <c r="F410" s="158"/>
      <c r="G410" s="158"/>
      <c r="H410" s="158"/>
      <c r="I410" s="158"/>
      <c r="J410" s="158"/>
      <c r="K410" s="158"/>
      <c r="L410" s="158"/>
      <c r="M410" s="158"/>
      <c r="N410" s="158"/>
    </row>
    <row r="411" spans="1:14" s="150" customFormat="1" ht="12" customHeight="1">
      <c r="B411" s="1471"/>
      <c r="C411" s="1471"/>
      <c r="D411" s="158"/>
      <c r="E411" s="158"/>
      <c r="F411" s="158"/>
      <c r="G411" s="158"/>
      <c r="H411" s="158"/>
      <c r="I411" s="158"/>
      <c r="J411" s="158"/>
      <c r="K411" s="158"/>
      <c r="L411" s="158"/>
      <c r="M411" s="158"/>
      <c r="N411" s="158"/>
    </row>
    <row r="412" spans="1:14" s="150" customFormat="1" ht="12" customHeight="1">
      <c r="B412" s="159"/>
      <c r="C412" s="159"/>
      <c r="D412" s="158"/>
      <c r="E412" s="158"/>
      <c r="F412" s="158"/>
      <c r="G412" s="158"/>
      <c r="H412" s="158"/>
      <c r="I412" s="158"/>
      <c r="J412" s="158"/>
      <c r="K412" s="158"/>
      <c r="L412" s="158"/>
      <c r="M412" s="158"/>
      <c r="N412" s="158"/>
    </row>
    <row r="413" spans="1:14" s="152" customFormat="1" ht="12" customHeight="1">
      <c r="A413" s="307">
        <v>954</v>
      </c>
      <c r="B413" s="308" t="s">
        <v>137</v>
      </c>
      <c r="C413" s="155"/>
      <c r="D413" s="156"/>
    </row>
    <row r="414" spans="1:14" s="150" customFormat="1" ht="12" customHeight="1">
      <c r="B414" s="1468" t="s">
        <v>221</v>
      </c>
      <c r="C414" s="1469"/>
      <c r="D414" s="151"/>
      <c r="E414" s="151"/>
      <c r="F414" s="151"/>
      <c r="G414" s="151"/>
      <c r="H414" s="151"/>
      <c r="I414" s="151"/>
      <c r="J414" s="151"/>
      <c r="K414" s="151"/>
      <c r="L414" s="151"/>
      <c r="M414" s="151"/>
      <c r="N414" s="151"/>
    </row>
    <row r="415" spans="1:14" s="150" customFormat="1" ht="12" customHeight="1">
      <c r="B415" s="1470"/>
      <c r="C415" s="1470"/>
      <c r="D415" s="151"/>
      <c r="E415" s="151"/>
      <c r="F415" s="151"/>
      <c r="G415" s="151"/>
      <c r="H415" s="151"/>
      <c r="I415" s="151"/>
      <c r="J415" s="151"/>
      <c r="K415" s="151"/>
      <c r="L415" s="151"/>
      <c r="M415" s="151"/>
      <c r="N415" s="151"/>
    </row>
    <row r="416" spans="1:14" s="150" customFormat="1" ht="12" customHeight="1">
      <c r="B416" s="1470"/>
      <c r="C416" s="1470"/>
      <c r="D416" s="151"/>
      <c r="E416" s="151"/>
      <c r="F416" s="151"/>
      <c r="G416" s="151"/>
      <c r="H416" s="151"/>
      <c r="I416" s="151"/>
      <c r="J416" s="151"/>
      <c r="K416" s="151"/>
      <c r="L416" s="151"/>
      <c r="M416" s="151"/>
      <c r="N416" s="151"/>
    </row>
    <row r="417" spans="1:14" s="150" customFormat="1" ht="12" customHeight="1">
      <c r="B417" s="1470"/>
      <c r="C417" s="1470"/>
      <c r="D417" s="151"/>
      <c r="E417" s="151"/>
      <c r="F417" s="151"/>
      <c r="G417" s="151"/>
      <c r="H417" s="151"/>
      <c r="I417" s="151"/>
      <c r="J417" s="151"/>
      <c r="K417" s="151"/>
      <c r="L417" s="151"/>
      <c r="M417" s="151"/>
      <c r="N417" s="151"/>
    </row>
    <row r="418" spans="1:14" s="150" customFormat="1" ht="12" customHeight="1">
      <c r="B418" s="1470"/>
      <c r="C418" s="1470"/>
      <c r="D418" s="151"/>
      <c r="E418" s="151"/>
      <c r="F418" s="151"/>
      <c r="G418" s="151"/>
      <c r="H418" s="151"/>
      <c r="I418" s="151"/>
      <c r="J418" s="151"/>
      <c r="K418" s="151"/>
      <c r="L418" s="151"/>
      <c r="M418" s="151"/>
      <c r="N418" s="151"/>
    </row>
    <row r="419" spans="1:14" s="150" customFormat="1" ht="12" customHeight="1">
      <c r="B419" s="1470"/>
      <c r="C419" s="1470"/>
      <c r="D419" s="151"/>
      <c r="E419" s="151"/>
      <c r="F419" s="151"/>
      <c r="G419" s="151"/>
      <c r="H419" s="151"/>
      <c r="I419" s="151"/>
      <c r="J419" s="151"/>
      <c r="K419" s="151"/>
      <c r="L419" s="151"/>
      <c r="M419" s="151"/>
      <c r="N419" s="151"/>
    </row>
    <row r="420" spans="1:14" s="150" customFormat="1" ht="12" customHeight="1">
      <c r="B420" s="1470"/>
      <c r="C420" s="1470"/>
      <c r="D420" s="151"/>
      <c r="E420" s="151"/>
      <c r="F420" s="151"/>
      <c r="G420" s="151"/>
      <c r="H420" s="151"/>
      <c r="I420" s="151"/>
      <c r="J420" s="151"/>
      <c r="K420" s="151"/>
      <c r="L420" s="151"/>
      <c r="M420" s="151"/>
      <c r="N420" s="151"/>
    </row>
    <row r="421" spans="1:14" s="150" customFormat="1" ht="12" customHeight="1">
      <c r="B421" s="157"/>
      <c r="C421" s="157"/>
      <c r="D421" s="151"/>
      <c r="E421" s="151"/>
      <c r="F421" s="151"/>
      <c r="G421" s="151"/>
      <c r="H421" s="151"/>
      <c r="I421" s="151"/>
      <c r="J421" s="151"/>
      <c r="K421" s="151"/>
      <c r="L421" s="151"/>
      <c r="M421" s="151"/>
      <c r="N421" s="151"/>
    </row>
    <row r="422" spans="1:14" s="152" customFormat="1" ht="12" customHeight="1">
      <c r="A422" s="307">
        <v>955</v>
      </c>
      <c r="B422" s="308" t="s">
        <v>138</v>
      </c>
      <c r="C422" s="154"/>
      <c r="D422" s="153"/>
      <c r="E422" s="153"/>
      <c r="F422" s="153"/>
      <c r="G422" s="153"/>
      <c r="H422" s="153"/>
      <c r="I422" s="153"/>
      <c r="J422" s="153"/>
      <c r="K422" s="153"/>
      <c r="L422" s="153"/>
      <c r="M422" s="153"/>
      <c r="N422" s="153"/>
    </row>
    <row r="423" spans="1:14" s="150" customFormat="1" ht="12" customHeight="1">
      <c r="B423" s="1468" t="s">
        <v>438</v>
      </c>
      <c r="C423" s="1469"/>
      <c r="D423" s="151"/>
      <c r="E423" s="151"/>
      <c r="F423" s="151"/>
      <c r="G423" s="151"/>
      <c r="H423" s="151"/>
      <c r="I423" s="151"/>
      <c r="J423" s="151"/>
      <c r="K423" s="151"/>
      <c r="L423" s="151"/>
      <c r="M423" s="151"/>
      <c r="N423" s="151"/>
    </row>
    <row r="424" spans="1:14" s="150" customFormat="1" ht="12" customHeight="1">
      <c r="B424" s="1470"/>
      <c r="C424" s="1470"/>
      <c r="D424" s="151"/>
      <c r="E424" s="151"/>
      <c r="F424" s="151"/>
      <c r="G424" s="151"/>
      <c r="H424" s="151"/>
      <c r="I424" s="151"/>
      <c r="J424" s="151"/>
      <c r="K424" s="151"/>
      <c r="L424" s="151"/>
      <c r="M424" s="151"/>
      <c r="N424" s="151"/>
    </row>
    <row r="425" spans="1:14" s="150" customFormat="1" ht="12" customHeight="1">
      <c r="B425" s="1470"/>
      <c r="C425" s="1470"/>
      <c r="D425" s="151"/>
      <c r="E425" s="151"/>
      <c r="F425" s="151"/>
      <c r="G425" s="151"/>
      <c r="H425" s="151"/>
      <c r="I425" s="151"/>
      <c r="J425" s="151"/>
      <c r="K425" s="151"/>
      <c r="L425" s="151"/>
      <c r="M425" s="151"/>
      <c r="N425" s="151"/>
    </row>
    <row r="426" spans="1:14" s="150" customFormat="1" ht="12" customHeight="1">
      <c r="B426" s="1470"/>
      <c r="C426" s="1470"/>
      <c r="D426" s="151"/>
      <c r="E426" s="151"/>
      <c r="F426" s="151"/>
      <c r="G426" s="151"/>
      <c r="H426" s="151"/>
      <c r="I426" s="151"/>
      <c r="J426" s="151"/>
      <c r="K426" s="151"/>
      <c r="L426" s="151"/>
      <c r="M426" s="151"/>
      <c r="N426" s="151"/>
    </row>
    <row r="427" spans="1:14" s="150" customFormat="1" ht="12" customHeight="1">
      <c r="B427" s="1470"/>
      <c r="C427" s="1470"/>
      <c r="D427" s="151"/>
      <c r="E427" s="151"/>
      <c r="F427" s="151"/>
      <c r="G427" s="151"/>
      <c r="H427" s="151"/>
      <c r="I427" s="151"/>
      <c r="J427" s="151"/>
      <c r="K427" s="151"/>
      <c r="L427" s="151"/>
      <c r="M427" s="151"/>
      <c r="N427" s="151"/>
    </row>
    <row r="428" spans="1:14" s="147" customFormat="1" ht="12" customHeight="1">
      <c r="B428" s="1470"/>
      <c r="C428" s="1470"/>
      <c r="D428" s="149"/>
    </row>
    <row r="429" spans="1:14" s="147" customFormat="1" ht="12" customHeight="1">
      <c r="B429" s="1470"/>
      <c r="C429" s="1470"/>
      <c r="D429" s="148"/>
    </row>
    <row r="430" spans="1:14" s="147" customFormat="1" ht="12" customHeight="1">
      <c r="D430" s="148"/>
    </row>
  </sheetData>
  <mergeCells count="72">
    <mergeCell ref="B132:C134"/>
    <mergeCell ref="B126:C130"/>
    <mergeCell ref="B100:C101"/>
    <mergeCell ref="B104:C108"/>
    <mergeCell ref="B110:C112"/>
    <mergeCell ref="B115:C119"/>
    <mergeCell ref="B121:C123"/>
    <mergeCell ref="B94:C98"/>
    <mergeCell ref="B55:C59"/>
    <mergeCell ref="B61:C63"/>
    <mergeCell ref="B71:C74"/>
    <mergeCell ref="B81:C83"/>
    <mergeCell ref="B86:C88"/>
    <mergeCell ref="B8:C13"/>
    <mergeCell ref="B33:C35"/>
    <mergeCell ref="B66:C69"/>
    <mergeCell ref="B77:C79"/>
    <mergeCell ref="B27:C31"/>
    <mergeCell ref="B42:C46"/>
    <mergeCell ref="B48:C49"/>
    <mergeCell ref="B51:C52"/>
    <mergeCell ref="B176:C177"/>
    <mergeCell ref="B155:C161"/>
    <mergeCell ref="B164:C166"/>
    <mergeCell ref="B140:C141"/>
    <mergeCell ref="B143:C145"/>
    <mergeCell ref="B168:C173"/>
    <mergeCell ref="B150:C154"/>
    <mergeCell ref="B179:C184"/>
    <mergeCell ref="B308:C309"/>
    <mergeCell ref="B311:C315"/>
    <mergeCell ref="B300:C302"/>
    <mergeCell ref="B286:C287"/>
    <mergeCell ref="B290:C294"/>
    <mergeCell ref="B260:C262"/>
    <mergeCell ref="B268:C269"/>
    <mergeCell ref="B265:C266"/>
    <mergeCell ref="B221:C223"/>
    <mergeCell ref="B203:C205"/>
    <mergeCell ref="B208:C209"/>
    <mergeCell ref="B211:C215"/>
    <mergeCell ref="B218:C219"/>
    <mergeCell ref="B200:C201"/>
    <mergeCell ref="B227:C228"/>
    <mergeCell ref="B246:C248"/>
    <mergeCell ref="B187:C189"/>
    <mergeCell ref="B239:C240"/>
    <mergeCell ref="B242:C244"/>
    <mergeCell ref="B253:C255"/>
    <mergeCell ref="B191:C195"/>
    <mergeCell ref="B230:C232"/>
    <mergeCell ref="B369:C371"/>
    <mergeCell ref="B364:C366"/>
    <mergeCell ref="B304:C305"/>
    <mergeCell ref="B278:C279"/>
    <mergeCell ref="B274:C276"/>
    <mergeCell ref="B341:C345"/>
    <mergeCell ref="B318:C319"/>
    <mergeCell ref="B321:C325"/>
    <mergeCell ref="B296:C297"/>
    <mergeCell ref="B282:C284"/>
    <mergeCell ref="B357:C361"/>
    <mergeCell ref="B350:C354"/>
    <mergeCell ref="B331:C335"/>
    <mergeCell ref="B338:C339"/>
    <mergeCell ref="B328:C329"/>
    <mergeCell ref="B423:C429"/>
    <mergeCell ref="B395:C401"/>
    <mergeCell ref="B386:C392"/>
    <mergeCell ref="B376:C383"/>
    <mergeCell ref="B414:C420"/>
    <mergeCell ref="B404:C411"/>
  </mergeCells>
  <pageMargins left="0.3" right="0.1" top="0.5" bottom="0.5" header="0.5" footer="0.3"/>
  <pageSetup scale="75" orientation="landscape" r:id="rId1"/>
  <headerFooter alignWithMargins="0">
    <oddFooter>&amp;L&amp;"-,Italic"@copyright &amp;"-,Bold Italic"Clear&amp;"-,Italic"Solutions&amp;"-,Bold Italic"HR &amp;"-,Italic"2012 - 2013 Actuarial Salary Surveys</oddFooter>
  </headerFooter>
  <rowBreaks count="7" manualBreakCount="7">
    <brk id="38" max="3" man="1"/>
    <brk id="84" max="3" man="1"/>
    <brk id="124" max="3" man="1"/>
    <brk id="174" max="3" man="1"/>
    <brk id="235" max="3" man="1"/>
    <brk id="288" max="3" man="1"/>
    <brk id="402"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99"/>
    <pageSetUpPr autoPageBreaks="0"/>
  </sheetPr>
  <dimension ref="A1:N683"/>
  <sheetViews>
    <sheetView showGridLines="0" workbookViewId="0"/>
  </sheetViews>
  <sheetFormatPr defaultColWidth="9.140625" defaultRowHeight="12" customHeight="1"/>
  <cols>
    <col min="1" max="1" width="7.7109375" style="6" customWidth="1"/>
    <col min="2" max="2" width="74" style="6" customWidth="1"/>
    <col min="3" max="3" width="91.140625" style="6" customWidth="1"/>
    <col min="4" max="4" width="5.140625" style="146" customWidth="1"/>
    <col min="5" max="5" width="7.7109375" style="6" customWidth="1"/>
    <col min="6" max="16384" width="9.140625" style="6"/>
  </cols>
  <sheetData>
    <row r="1" spans="1:12" ht="27" customHeight="1">
      <c r="A1" s="315"/>
      <c r="B1" s="316" t="s">
        <v>704</v>
      </c>
      <c r="C1" s="329" t="s">
        <v>1070</v>
      </c>
      <c r="D1" s="117"/>
      <c r="E1" s="117"/>
      <c r="F1" s="117"/>
      <c r="G1" s="191"/>
      <c r="H1" s="193"/>
      <c r="I1" s="193"/>
      <c r="J1" s="191"/>
      <c r="K1" s="191"/>
      <c r="L1" s="191"/>
    </row>
    <row r="2" spans="1:12" ht="17.25" customHeight="1">
      <c r="A2" s="320"/>
      <c r="B2" s="260" t="s">
        <v>104</v>
      </c>
      <c r="C2" s="330" t="s">
        <v>786</v>
      </c>
      <c r="D2" s="117"/>
      <c r="E2" s="117"/>
      <c r="F2" s="117"/>
      <c r="G2" s="191"/>
      <c r="H2" s="192"/>
      <c r="I2" s="192"/>
      <c r="J2" s="191"/>
      <c r="K2" s="191"/>
      <c r="L2" s="191"/>
    </row>
    <row r="3" spans="1:12" ht="11.25" customHeight="1" thickBot="1">
      <c r="A3" s="324"/>
      <c r="B3" s="325"/>
      <c r="C3" s="331"/>
      <c r="D3" s="117"/>
      <c r="E3" s="117"/>
      <c r="F3" s="117"/>
    </row>
    <row r="4" spans="1:12" ht="12" customHeight="1">
      <c r="A4" s="117"/>
      <c r="B4" s="117"/>
      <c r="C4" s="117"/>
      <c r="D4" s="117"/>
      <c r="E4" s="117"/>
      <c r="F4" s="117"/>
    </row>
    <row r="5" spans="1:12" s="150" customFormat="1" ht="12" customHeight="1">
      <c r="D5" s="117"/>
      <c r="E5" s="117"/>
      <c r="F5" s="117"/>
    </row>
    <row r="6" spans="1:12" s="150" customFormat="1" ht="12" customHeight="1">
      <c r="D6" s="117"/>
      <c r="E6" s="117"/>
      <c r="F6" s="117"/>
    </row>
    <row r="7" spans="1:12" s="150" customFormat="1" ht="18" customHeight="1">
      <c r="A7" s="332"/>
      <c r="B7" s="333" t="s">
        <v>515</v>
      </c>
      <c r="D7" s="162"/>
      <c r="E7" s="151"/>
    </row>
    <row r="8" spans="1:12" s="150" customFormat="1" ht="12" customHeight="1">
      <c r="A8" s="332"/>
      <c r="B8" s="333"/>
      <c r="D8" s="162"/>
      <c r="E8" s="151"/>
    </row>
    <row r="9" spans="1:12" s="150" customFormat="1" ht="12" customHeight="1">
      <c r="A9" s="334">
        <v>100</v>
      </c>
      <c r="B9" s="335" t="s">
        <v>306</v>
      </c>
      <c r="C9" s="155"/>
      <c r="D9" s="162"/>
      <c r="E9" s="151"/>
    </row>
    <row r="10" spans="1:12" s="150" customFormat="1" ht="12" customHeight="1">
      <c r="B10" s="1480" t="s">
        <v>584</v>
      </c>
      <c r="C10" s="1479"/>
      <c r="D10" s="162"/>
      <c r="E10" s="151"/>
    </row>
    <row r="11" spans="1:12" s="150" customFormat="1" ht="12" customHeight="1">
      <c r="B11" s="1479"/>
      <c r="C11" s="1479"/>
      <c r="D11" s="162"/>
      <c r="E11" s="151"/>
    </row>
    <row r="12" spans="1:12" s="150" customFormat="1" ht="12" customHeight="1">
      <c r="B12" s="1479"/>
      <c r="C12" s="1479"/>
      <c r="D12" s="162"/>
      <c r="E12" s="151"/>
    </row>
    <row r="13" spans="1:12" s="150" customFormat="1" ht="12" customHeight="1">
      <c r="B13" s="1479"/>
      <c r="C13" s="1479"/>
      <c r="D13" s="162"/>
      <c r="E13" s="151"/>
    </row>
    <row r="14" spans="1:12" s="150" customFormat="1" ht="12" customHeight="1">
      <c r="B14" s="1479"/>
      <c r="C14" s="1479"/>
      <c r="D14" s="162"/>
      <c r="E14" s="151"/>
    </row>
    <row r="15" spans="1:12" s="150" customFormat="1" ht="12" customHeight="1">
      <c r="B15" s="164"/>
      <c r="C15" s="164"/>
      <c r="D15" s="162"/>
      <c r="E15" s="151"/>
    </row>
    <row r="16" spans="1:12" s="150" customFormat="1" ht="12" customHeight="1">
      <c r="B16" s="164"/>
      <c r="C16" s="164"/>
      <c r="D16" s="162"/>
      <c r="E16" s="151"/>
    </row>
    <row r="17" spans="1:5" s="150" customFormat="1" ht="15" customHeight="1">
      <c r="A17" s="336"/>
      <c r="B17" s="333" t="s">
        <v>514</v>
      </c>
      <c r="C17" s="173"/>
      <c r="D17" s="188"/>
      <c r="E17" s="173"/>
    </row>
    <row r="18" spans="1:5" s="150" customFormat="1" ht="12" customHeight="1">
      <c r="A18" s="336"/>
      <c r="B18" s="336"/>
      <c r="C18" s="173"/>
      <c r="D18" s="188"/>
      <c r="E18" s="173"/>
    </row>
    <row r="19" spans="1:5" s="152" customFormat="1" ht="12" customHeight="1">
      <c r="A19" s="334">
        <v>101</v>
      </c>
      <c r="B19" s="335" t="s">
        <v>303</v>
      </c>
      <c r="C19" s="155"/>
      <c r="D19" s="161"/>
      <c r="E19" s="156"/>
    </row>
    <row r="20" spans="1:5" s="150" customFormat="1" ht="12" customHeight="1">
      <c r="B20" s="194" t="s">
        <v>583</v>
      </c>
      <c r="D20" s="162"/>
    </row>
    <row r="21" spans="1:5" s="150" customFormat="1" ht="12" customHeight="1">
      <c r="B21" s="164"/>
      <c r="D21" s="162"/>
    </row>
    <row r="22" spans="1:5" s="150" customFormat="1" ht="12" customHeight="1">
      <c r="A22" s="187"/>
      <c r="B22" s="194" t="s">
        <v>512</v>
      </c>
      <c r="D22" s="162"/>
    </row>
    <row r="23" spans="1:5" s="150" customFormat="1" ht="12" customHeight="1">
      <c r="A23" s="187"/>
      <c r="B23" s="194" t="s">
        <v>511</v>
      </c>
      <c r="D23" s="162"/>
    </row>
    <row r="24" spans="1:5" s="150" customFormat="1" ht="12" customHeight="1">
      <c r="B24" s="194" t="s">
        <v>510</v>
      </c>
      <c r="C24" s="186"/>
      <c r="D24" s="162"/>
    </row>
    <row r="25" spans="1:5" s="150" customFormat="1" ht="12" customHeight="1">
      <c r="B25" s="194"/>
      <c r="C25" s="186"/>
      <c r="D25" s="162"/>
    </row>
    <row r="26" spans="1:5" s="150" customFormat="1" ht="12" customHeight="1">
      <c r="B26" s="164" t="s">
        <v>509</v>
      </c>
      <c r="D26" s="162"/>
      <c r="E26" s="183"/>
    </row>
    <row r="27" spans="1:5" s="150" customFormat="1" ht="12" customHeight="1">
      <c r="B27" s="164"/>
      <c r="D27" s="162"/>
    </row>
    <row r="28" spans="1:5" s="152" customFormat="1" ht="12" customHeight="1">
      <c r="A28" s="334">
        <v>102</v>
      </c>
      <c r="B28" s="335" t="s">
        <v>300</v>
      </c>
      <c r="C28" s="155"/>
      <c r="D28" s="161"/>
      <c r="E28" s="156"/>
    </row>
    <row r="29" spans="1:5" s="150" customFormat="1" ht="12" customHeight="1">
      <c r="B29" s="1472" t="s">
        <v>432</v>
      </c>
      <c r="C29" s="1470"/>
      <c r="D29" s="162"/>
    </row>
    <row r="30" spans="1:5" s="150" customFormat="1" ht="12" customHeight="1">
      <c r="B30" s="1472"/>
      <c r="C30" s="1470"/>
      <c r="D30" s="162"/>
    </row>
    <row r="31" spans="1:5" s="150" customFormat="1" ht="12" customHeight="1">
      <c r="B31" s="1472"/>
      <c r="C31" s="1470"/>
      <c r="D31" s="162"/>
    </row>
    <row r="32" spans="1:5" s="150" customFormat="1" ht="12" customHeight="1">
      <c r="B32" s="1472"/>
      <c r="C32" s="1470"/>
      <c r="D32" s="162"/>
    </row>
    <row r="33" spans="1:5" s="150" customFormat="1" ht="12" customHeight="1">
      <c r="B33" s="164"/>
      <c r="C33" s="164"/>
      <c r="D33" s="162"/>
    </row>
    <row r="34" spans="1:5" s="150" customFormat="1" ht="12" customHeight="1">
      <c r="B34" s="184"/>
      <c r="C34" s="164"/>
      <c r="D34" s="162"/>
    </row>
    <row r="35" spans="1:5" s="166" customFormat="1" ht="15.75" customHeight="1">
      <c r="A35" s="337"/>
      <c r="B35" s="333" t="s">
        <v>582</v>
      </c>
      <c r="D35" s="167"/>
    </row>
    <row r="36" spans="1:5" s="150" customFormat="1" ht="12" customHeight="1">
      <c r="A36" s="332"/>
      <c r="B36" s="338"/>
      <c r="D36" s="162"/>
    </row>
    <row r="37" spans="1:5" s="152" customFormat="1" ht="12" customHeight="1">
      <c r="A37" s="334">
        <v>201</v>
      </c>
      <c r="B37" s="335" t="s">
        <v>504</v>
      </c>
      <c r="C37" s="155"/>
      <c r="D37" s="161"/>
      <c r="E37" s="156"/>
    </row>
    <row r="38" spans="1:5" s="150" customFormat="1" ht="12" customHeight="1">
      <c r="B38" s="1469" t="s">
        <v>503</v>
      </c>
      <c r="C38" s="1469"/>
      <c r="D38" s="162"/>
    </row>
    <row r="39" spans="1:5" s="150" customFormat="1" ht="12" customHeight="1">
      <c r="B39" s="1472"/>
      <c r="C39" s="1472"/>
      <c r="D39" s="162"/>
    </row>
    <row r="40" spans="1:5" s="150" customFormat="1" ht="12" customHeight="1">
      <c r="B40" s="1472"/>
      <c r="C40" s="1472"/>
      <c r="D40" s="162"/>
    </row>
    <row r="41" spans="1:5" s="150" customFormat="1" ht="12" customHeight="1">
      <c r="B41" s="1472"/>
      <c r="C41" s="1472"/>
      <c r="D41" s="162"/>
    </row>
    <row r="42" spans="1:5" s="150" customFormat="1" ht="12" customHeight="1">
      <c r="B42" s="164"/>
      <c r="C42" s="164"/>
      <c r="D42" s="162"/>
    </row>
    <row r="43" spans="1:5" s="150" customFormat="1" ht="12" customHeight="1">
      <c r="B43" s="1472" t="s">
        <v>502</v>
      </c>
      <c r="C43" s="1472"/>
      <c r="D43" s="162"/>
    </row>
    <row r="44" spans="1:5" s="150" customFormat="1" ht="12" customHeight="1">
      <c r="B44" s="1472"/>
      <c r="C44" s="1472"/>
      <c r="D44" s="162"/>
    </row>
    <row r="45" spans="1:5" s="150" customFormat="1" ht="12" customHeight="1">
      <c r="B45" s="164"/>
      <c r="C45" s="164"/>
      <c r="D45" s="162"/>
    </row>
    <row r="46" spans="1:5" s="150" customFormat="1" ht="12" customHeight="1">
      <c r="B46" s="1472" t="s">
        <v>501</v>
      </c>
      <c r="C46" s="1472"/>
      <c r="D46" s="162"/>
    </row>
    <row r="47" spans="1:5" s="150" customFormat="1" ht="12" customHeight="1">
      <c r="B47" s="1472"/>
      <c r="C47" s="1472"/>
      <c r="D47" s="162"/>
    </row>
    <row r="48" spans="1:5" s="150" customFormat="1" ht="12" customHeight="1">
      <c r="B48" s="164"/>
      <c r="C48" s="164"/>
      <c r="D48" s="162"/>
    </row>
    <row r="49" spans="1:5" s="152" customFormat="1" ht="12" customHeight="1">
      <c r="A49" s="334">
        <v>202</v>
      </c>
      <c r="B49" s="335" t="s">
        <v>296</v>
      </c>
      <c r="C49" s="155"/>
      <c r="D49" s="161"/>
    </row>
    <row r="50" spans="1:5" s="150" customFormat="1" ht="12" customHeight="1">
      <c r="A50" s="169"/>
      <c r="B50" s="1472" t="s">
        <v>500</v>
      </c>
      <c r="C50" s="1472"/>
      <c r="D50" s="172"/>
      <c r="E50" s="169"/>
    </row>
    <row r="51" spans="1:5" s="150" customFormat="1" ht="12" customHeight="1">
      <c r="A51" s="169"/>
      <c r="B51" s="1472"/>
      <c r="C51" s="1472"/>
      <c r="D51" s="172"/>
      <c r="E51" s="169"/>
    </row>
    <row r="52" spans="1:5" s="150" customFormat="1" ht="12" customHeight="1">
      <c r="A52" s="169"/>
      <c r="B52" s="1472"/>
      <c r="C52" s="1472"/>
      <c r="D52" s="172"/>
      <c r="E52" s="169"/>
    </row>
    <row r="53" spans="1:5" s="150" customFormat="1" ht="12" customHeight="1">
      <c r="A53" s="169"/>
      <c r="B53" s="1472"/>
      <c r="C53" s="1472"/>
      <c r="D53" s="172"/>
      <c r="E53" s="169"/>
    </row>
    <row r="54" spans="1:5" s="150" customFormat="1" ht="12" customHeight="1">
      <c r="A54" s="169"/>
      <c r="B54" s="164"/>
      <c r="C54" s="164"/>
      <c r="D54" s="172"/>
      <c r="E54" s="169"/>
    </row>
    <row r="55" spans="1:5" s="150" customFormat="1" ht="12" customHeight="1">
      <c r="B55" s="1472" t="s">
        <v>499</v>
      </c>
      <c r="C55" s="1472"/>
      <c r="D55" s="162"/>
    </row>
    <row r="56" spans="1:5" s="150" customFormat="1" ht="12" customHeight="1">
      <c r="B56" s="1472"/>
      <c r="C56" s="1472"/>
      <c r="D56" s="162"/>
    </row>
    <row r="57" spans="1:5" s="150" customFormat="1" ht="12" customHeight="1">
      <c r="B57" s="1472"/>
      <c r="C57" s="1472"/>
      <c r="D57" s="162"/>
    </row>
    <row r="58" spans="1:5" s="150" customFormat="1" ht="12" customHeight="1">
      <c r="B58" s="164"/>
      <c r="C58" s="164"/>
      <c r="D58" s="162"/>
    </row>
    <row r="59" spans="1:5" s="152" customFormat="1" ht="12" customHeight="1">
      <c r="A59" s="334">
        <v>203</v>
      </c>
      <c r="B59" s="335" t="s">
        <v>294</v>
      </c>
      <c r="C59" s="155"/>
      <c r="D59" s="161"/>
      <c r="E59" s="156"/>
    </row>
    <row r="60" spans="1:5" s="150" customFormat="1" ht="12" customHeight="1">
      <c r="A60" s="169"/>
      <c r="B60" s="1472" t="s">
        <v>498</v>
      </c>
      <c r="C60" s="1472"/>
      <c r="D60" s="172"/>
      <c r="E60" s="169"/>
    </row>
    <row r="61" spans="1:5" s="150" customFormat="1" ht="12" customHeight="1">
      <c r="A61" s="169"/>
      <c r="B61" s="1472"/>
      <c r="C61" s="1472"/>
      <c r="D61" s="172"/>
      <c r="E61" s="169"/>
    </row>
    <row r="62" spans="1:5" s="150" customFormat="1" ht="12" customHeight="1">
      <c r="A62" s="169"/>
      <c r="B62" s="1472"/>
      <c r="C62" s="1472"/>
      <c r="D62" s="172"/>
      <c r="E62" s="169"/>
    </row>
    <row r="63" spans="1:5" s="150" customFormat="1" ht="12" customHeight="1">
      <c r="B63" s="164"/>
      <c r="C63" s="164"/>
      <c r="D63" s="162"/>
    </row>
    <row r="64" spans="1:5" s="150" customFormat="1" ht="12" customHeight="1">
      <c r="B64" s="1472" t="s">
        <v>497</v>
      </c>
      <c r="C64" s="1472"/>
      <c r="D64" s="162"/>
    </row>
    <row r="65" spans="1:5" s="150" customFormat="1" ht="12" customHeight="1">
      <c r="B65" s="1472"/>
      <c r="C65" s="1472"/>
      <c r="D65" s="162"/>
    </row>
    <row r="66" spans="1:5" s="150" customFormat="1" ht="12" customHeight="1">
      <c r="B66" s="1472"/>
      <c r="C66" s="1472"/>
      <c r="D66" s="162"/>
    </row>
    <row r="67" spans="1:5" s="150" customFormat="1" ht="12" customHeight="1">
      <c r="B67" s="164"/>
      <c r="C67" s="164"/>
      <c r="D67" s="162"/>
    </row>
    <row r="68" spans="1:5" s="152" customFormat="1" ht="12" customHeight="1">
      <c r="A68" s="334">
        <v>204</v>
      </c>
      <c r="B68" s="335" t="s">
        <v>292</v>
      </c>
      <c r="C68" s="155"/>
      <c r="D68" s="161"/>
      <c r="E68" s="156"/>
    </row>
    <row r="69" spans="1:5" s="150" customFormat="1" ht="12" customHeight="1">
      <c r="A69" s="169"/>
      <c r="B69" s="1472" t="s">
        <v>581</v>
      </c>
      <c r="C69" s="1472"/>
      <c r="D69" s="172"/>
      <c r="E69" s="169"/>
    </row>
    <row r="70" spans="1:5" s="150" customFormat="1" ht="12" customHeight="1">
      <c r="A70" s="169"/>
      <c r="B70" s="1472"/>
      <c r="C70" s="1472"/>
      <c r="D70" s="172"/>
      <c r="E70" s="169"/>
    </row>
    <row r="71" spans="1:5" s="150" customFormat="1" ht="12" customHeight="1">
      <c r="A71" s="169"/>
      <c r="B71" s="168"/>
      <c r="C71" s="168"/>
      <c r="D71" s="172"/>
      <c r="E71" s="169"/>
    </row>
    <row r="72" spans="1:5" s="150" customFormat="1" ht="12" customHeight="1">
      <c r="A72" s="183"/>
      <c r="B72" s="1472" t="s">
        <v>495</v>
      </c>
      <c r="C72" s="1472"/>
      <c r="D72" s="162"/>
    </row>
    <row r="73" spans="1:5" s="150" customFormat="1" ht="12" customHeight="1">
      <c r="A73" s="183"/>
      <c r="B73" s="1472"/>
      <c r="C73" s="1472"/>
      <c r="D73" s="162"/>
    </row>
    <row r="74" spans="1:5" s="150" customFormat="1" ht="12" customHeight="1">
      <c r="A74" s="183"/>
      <c r="B74" s="1472"/>
      <c r="C74" s="1472"/>
      <c r="D74" s="162"/>
    </row>
    <row r="75" spans="1:5" s="150" customFormat="1" ht="12" customHeight="1">
      <c r="A75" s="183"/>
      <c r="B75" s="164"/>
      <c r="C75" s="164"/>
      <c r="D75" s="162"/>
    </row>
    <row r="76" spans="1:5" s="152" customFormat="1" ht="12" customHeight="1">
      <c r="A76" s="334">
        <v>206</v>
      </c>
      <c r="B76" s="335" t="s">
        <v>289</v>
      </c>
      <c r="C76" s="155"/>
      <c r="D76" s="161"/>
      <c r="E76" s="156"/>
    </row>
    <row r="77" spans="1:5" s="150" customFormat="1" ht="12" customHeight="1">
      <c r="B77" s="1472" t="s">
        <v>580</v>
      </c>
      <c r="C77" s="1472"/>
      <c r="D77" s="162"/>
    </row>
    <row r="78" spans="1:5" s="150" customFormat="1" ht="12" customHeight="1">
      <c r="B78" s="1472"/>
      <c r="C78" s="1472"/>
      <c r="D78" s="162"/>
    </row>
    <row r="79" spans="1:5" s="150" customFormat="1" ht="12" customHeight="1">
      <c r="B79" s="1472"/>
      <c r="C79" s="1472"/>
      <c r="D79" s="162"/>
    </row>
    <row r="80" spans="1:5" s="150" customFormat="1" ht="12" customHeight="1">
      <c r="B80" s="168"/>
      <c r="C80" s="168"/>
      <c r="D80" s="162"/>
    </row>
    <row r="81" spans="1:5" s="150" customFormat="1" ht="12" customHeight="1">
      <c r="B81" s="168"/>
      <c r="C81" s="168"/>
      <c r="D81" s="162"/>
    </row>
    <row r="82" spans="1:5" s="166" customFormat="1" ht="18" customHeight="1">
      <c r="A82" s="337"/>
      <c r="B82" s="333" t="s">
        <v>579</v>
      </c>
      <c r="C82" s="178"/>
      <c r="D82" s="167"/>
    </row>
    <row r="83" spans="1:5" s="150" customFormat="1" ht="12" customHeight="1">
      <c r="A83" s="332"/>
      <c r="B83" s="338"/>
      <c r="C83" s="182"/>
      <c r="D83" s="162"/>
    </row>
    <row r="84" spans="1:5" s="152" customFormat="1" ht="12" customHeight="1">
      <c r="A84" s="334">
        <v>301</v>
      </c>
      <c r="B84" s="335" t="s">
        <v>492</v>
      </c>
      <c r="C84" s="155"/>
      <c r="E84" s="156"/>
    </row>
    <row r="85" spans="1:5" s="150" customFormat="1" ht="12" customHeight="1">
      <c r="B85" s="1472" t="s">
        <v>578</v>
      </c>
      <c r="C85" s="1472"/>
      <c r="D85" s="162"/>
    </row>
    <row r="86" spans="1:5" s="150" customFormat="1" ht="12" customHeight="1">
      <c r="B86" s="1472"/>
      <c r="C86" s="1472"/>
      <c r="D86" s="162"/>
    </row>
    <row r="87" spans="1:5" s="150" customFormat="1" ht="12" customHeight="1">
      <c r="B87" s="1472"/>
      <c r="C87" s="1472"/>
      <c r="D87" s="162"/>
    </row>
    <row r="88" spans="1:5" s="150" customFormat="1" ht="12" customHeight="1">
      <c r="B88" s="1472"/>
      <c r="C88" s="1472"/>
      <c r="D88" s="162"/>
    </row>
    <row r="89" spans="1:5" s="150" customFormat="1" ht="12" customHeight="1">
      <c r="B89" s="164"/>
      <c r="C89" s="164"/>
      <c r="D89" s="162"/>
    </row>
    <row r="90" spans="1:5" s="150" customFormat="1" ht="12" customHeight="1">
      <c r="B90" s="1472" t="s">
        <v>490</v>
      </c>
      <c r="C90" s="1472"/>
      <c r="D90" s="162"/>
    </row>
    <row r="91" spans="1:5" s="150" customFormat="1" ht="12" customHeight="1">
      <c r="B91" s="1472"/>
      <c r="C91" s="1472"/>
      <c r="D91" s="162"/>
    </row>
    <row r="92" spans="1:5" s="150" customFormat="1" ht="12" customHeight="1">
      <c r="B92" s="164"/>
      <c r="C92" s="164"/>
      <c r="D92" s="162"/>
    </row>
    <row r="93" spans="1:5" s="152" customFormat="1" ht="12" customHeight="1">
      <c r="A93" s="334">
        <v>302</v>
      </c>
      <c r="B93" s="335" t="s">
        <v>489</v>
      </c>
      <c r="C93" s="155"/>
      <c r="E93" s="156"/>
    </row>
    <row r="94" spans="1:5" s="150" customFormat="1" ht="12" customHeight="1">
      <c r="B94" s="1472" t="s">
        <v>488</v>
      </c>
      <c r="C94" s="1472"/>
      <c r="D94" s="162"/>
    </row>
    <row r="95" spans="1:5" s="150" customFormat="1" ht="12" customHeight="1">
      <c r="B95" s="1472"/>
      <c r="C95" s="1472"/>
      <c r="D95" s="162"/>
    </row>
    <row r="96" spans="1:5" s="150" customFormat="1" ht="12" customHeight="1">
      <c r="B96" s="1472"/>
      <c r="C96" s="1472"/>
      <c r="D96" s="162"/>
    </row>
    <row r="97" spans="1:5" s="150" customFormat="1" ht="12" customHeight="1">
      <c r="B97" s="1472"/>
      <c r="C97" s="1472"/>
      <c r="D97" s="162"/>
    </row>
    <row r="98" spans="1:5" s="150" customFormat="1" ht="12" customHeight="1">
      <c r="B98" s="164"/>
      <c r="C98" s="164"/>
      <c r="D98" s="162"/>
    </row>
    <row r="99" spans="1:5" s="150" customFormat="1" ht="12" customHeight="1">
      <c r="B99" s="1472" t="s">
        <v>487</v>
      </c>
      <c r="C99" s="1472"/>
      <c r="D99" s="162"/>
    </row>
    <row r="100" spans="1:5" s="150" customFormat="1" ht="12" customHeight="1">
      <c r="B100" s="1472"/>
      <c r="C100" s="1472"/>
      <c r="D100" s="162"/>
    </row>
    <row r="101" spans="1:5" s="150" customFormat="1" ht="12" customHeight="1">
      <c r="B101" s="1472"/>
      <c r="C101" s="1472"/>
      <c r="D101" s="162"/>
    </row>
    <row r="102" spans="1:5" s="150" customFormat="1" ht="12" customHeight="1">
      <c r="B102" s="164"/>
      <c r="C102" s="164"/>
      <c r="D102" s="162"/>
    </row>
    <row r="103" spans="1:5" s="152" customFormat="1" ht="12" customHeight="1">
      <c r="A103" s="334">
        <v>303</v>
      </c>
      <c r="B103" s="335" t="s">
        <v>283</v>
      </c>
      <c r="C103" s="155"/>
    </row>
    <row r="104" spans="1:5" s="150" customFormat="1" ht="12" customHeight="1">
      <c r="A104" s="169"/>
      <c r="B104" s="1472" t="s">
        <v>486</v>
      </c>
      <c r="C104" s="1472"/>
      <c r="D104" s="172"/>
      <c r="E104" s="169"/>
    </row>
    <row r="105" spans="1:5" s="150" customFormat="1" ht="12" customHeight="1">
      <c r="A105" s="169"/>
      <c r="B105" s="1472"/>
      <c r="C105" s="1472"/>
      <c r="D105" s="172"/>
      <c r="E105" s="169"/>
    </row>
    <row r="106" spans="1:5" s="150" customFormat="1" ht="12" customHeight="1">
      <c r="A106" s="169"/>
      <c r="B106" s="1472"/>
      <c r="C106" s="1472"/>
      <c r="D106" s="172"/>
      <c r="E106" s="169"/>
    </row>
    <row r="107" spans="1:5" s="150" customFormat="1" ht="12" customHeight="1">
      <c r="A107" s="169"/>
      <c r="B107" s="1472"/>
      <c r="C107" s="1472"/>
      <c r="D107" s="172"/>
      <c r="E107" s="169"/>
    </row>
    <row r="108" spans="1:5" s="150" customFormat="1" ht="12" customHeight="1">
      <c r="A108" s="169"/>
      <c r="B108" s="164"/>
      <c r="C108" s="164"/>
      <c r="D108" s="172"/>
      <c r="E108" s="169"/>
    </row>
    <row r="109" spans="1:5" s="150" customFormat="1" ht="12" customHeight="1">
      <c r="B109" s="1472" t="s">
        <v>485</v>
      </c>
      <c r="C109" s="1472"/>
      <c r="D109" s="162"/>
    </row>
    <row r="110" spans="1:5" s="150" customFormat="1" ht="12" customHeight="1">
      <c r="B110" s="1472"/>
      <c r="C110" s="1472"/>
      <c r="D110" s="162"/>
    </row>
    <row r="111" spans="1:5" s="150" customFormat="1" ht="12" customHeight="1">
      <c r="B111" s="1472"/>
      <c r="C111" s="1472"/>
      <c r="D111" s="162"/>
    </row>
    <row r="112" spans="1:5" s="150" customFormat="1" ht="12" customHeight="1">
      <c r="B112" s="164"/>
      <c r="C112" s="164"/>
      <c r="D112" s="162"/>
    </row>
    <row r="113" spans="1:5" s="152" customFormat="1" ht="12" customHeight="1">
      <c r="A113" s="334">
        <v>304</v>
      </c>
      <c r="B113" s="339" t="s">
        <v>281</v>
      </c>
      <c r="C113" s="165"/>
    </row>
    <row r="114" spans="1:5" s="150" customFormat="1" ht="12" customHeight="1">
      <c r="A114" s="169"/>
      <c r="B114" s="1472" t="s">
        <v>577</v>
      </c>
      <c r="C114" s="1472"/>
      <c r="D114" s="172"/>
      <c r="E114" s="169"/>
    </row>
    <row r="115" spans="1:5" s="150" customFormat="1" ht="12" customHeight="1">
      <c r="A115" s="169"/>
      <c r="B115" s="1472"/>
      <c r="C115" s="1472"/>
      <c r="D115" s="172"/>
      <c r="E115" s="169"/>
    </row>
    <row r="116" spans="1:5" s="150" customFormat="1" ht="12" customHeight="1">
      <c r="A116" s="169"/>
      <c r="B116" s="1472"/>
      <c r="C116" s="1472"/>
      <c r="D116" s="172"/>
      <c r="E116" s="169"/>
    </row>
    <row r="117" spans="1:5" s="150" customFormat="1" ht="12" customHeight="1">
      <c r="A117" s="169"/>
      <c r="B117" s="1472"/>
      <c r="C117" s="1472"/>
      <c r="D117" s="172"/>
      <c r="E117" s="169"/>
    </row>
    <row r="118" spans="1:5" s="150" customFormat="1" ht="12" customHeight="1">
      <c r="A118" s="169"/>
      <c r="B118" s="168"/>
      <c r="C118" s="168"/>
      <c r="D118" s="172"/>
      <c r="E118" s="169"/>
    </row>
    <row r="119" spans="1:5" s="150" customFormat="1" ht="12" customHeight="1">
      <c r="A119" s="175"/>
      <c r="B119" s="1472" t="s">
        <v>483</v>
      </c>
      <c r="C119" s="1472"/>
      <c r="D119" s="162"/>
    </row>
    <row r="120" spans="1:5" s="150" customFormat="1" ht="12" customHeight="1">
      <c r="A120" s="175"/>
      <c r="B120" s="1472"/>
      <c r="C120" s="1472"/>
      <c r="D120" s="162"/>
    </row>
    <row r="121" spans="1:5" s="150" customFormat="1" ht="12" customHeight="1">
      <c r="A121" s="175"/>
      <c r="B121" s="1472"/>
      <c r="C121" s="1472"/>
      <c r="D121" s="162"/>
    </row>
    <row r="122" spans="1:5" s="150" customFormat="1" ht="12" customHeight="1">
      <c r="A122" s="175"/>
      <c r="B122" s="164"/>
      <c r="C122" s="164"/>
      <c r="D122" s="162"/>
    </row>
    <row r="123" spans="1:5" s="166" customFormat="1" ht="18.75" customHeight="1">
      <c r="A123" s="333"/>
      <c r="B123" s="333" t="s">
        <v>482</v>
      </c>
      <c r="C123" s="178"/>
      <c r="D123" s="167"/>
    </row>
    <row r="124" spans="1:5" s="150" customFormat="1" ht="12" customHeight="1">
      <c r="A124" s="340"/>
      <c r="B124" s="332"/>
      <c r="D124" s="162"/>
    </row>
    <row r="125" spans="1:5" s="152" customFormat="1" ht="12" customHeight="1">
      <c r="A125" s="334">
        <v>401</v>
      </c>
      <c r="B125" s="335" t="s">
        <v>278</v>
      </c>
      <c r="C125" s="155"/>
      <c r="D125" s="161"/>
      <c r="E125" s="156"/>
    </row>
    <row r="126" spans="1:5" s="150" customFormat="1" ht="12" customHeight="1">
      <c r="A126" s="169"/>
      <c r="B126" s="1472" t="s">
        <v>442</v>
      </c>
      <c r="C126" s="1472"/>
      <c r="D126" s="162"/>
      <c r="E126" s="172"/>
    </row>
    <row r="127" spans="1:5" s="150" customFormat="1" ht="12" customHeight="1">
      <c r="A127" s="169"/>
      <c r="B127" s="1472"/>
      <c r="C127" s="1472"/>
      <c r="D127" s="162"/>
      <c r="E127" s="172"/>
    </row>
    <row r="128" spans="1:5" s="150" customFormat="1" ht="12" customHeight="1">
      <c r="A128" s="169"/>
      <c r="B128" s="181"/>
      <c r="C128" s="181"/>
      <c r="D128" s="162"/>
      <c r="E128" s="172"/>
    </row>
    <row r="129" spans="1:5" s="150" customFormat="1" ht="12" customHeight="1">
      <c r="A129" s="175"/>
      <c r="B129" s="1472" t="s">
        <v>576</v>
      </c>
      <c r="C129" s="1472"/>
      <c r="D129" s="162"/>
    </row>
    <row r="130" spans="1:5" s="150" customFormat="1" ht="12" customHeight="1">
      <c r="A130" s="175"/>
      <c r="B130" s="1472"/>
      <c r="C130" s="1472"/>
      <c r="D130" s="162"/>
    </row>
    <row r="131" spans="1:5" s="150" customFormat="1" ht="12" customHeight="1">
      <c r="A131" s="175"/>
      <c r="B131" s="1472"/>
      <c r="C131" s="1472"/>
      <c r="D131" s="162"/>
    </row>
    <row r="132" spans="1:5" s="150" customFormat="1" ht="12" customHeight="1">
      <c r="A132" s="175"/>
      <c r="B132" s="164"/>
      <c r="C132" s="164"/>
      <c r="D132" s="162"/>
    </row>
    <row r="133" spans="1:5" s="166" customFormat="1" ht="12" customHeight="1">
      <c r="A133" s="333"/>
      <c r="B133" s="333" t="s">
        <v>480</v>
      </c>
      <c r="C133" s="180"/>
      <c r="D133" s="179"/>
      <c r="E133" s="163"/>
    </row>
    <row r="134" spans="1:5" s="150" customFormat="1" ht="12" customHeight="1">
      <c r="A134" s="332"/>
      <c r="B134" s="332"/>
      <c r="D134" s="162"/>
    </row>
    <row r="135" spans="1:5" s="152" customFormat="1" ht="12" customHeight="1">
      <c r="A135" s="334">
        <v>502</v>
      </c>
      <c r="B135" s="335" t="s">
        <v>479</v>
      </c>
      <c r="C135" s="155"/>
      <c r="D135" s="161"/>
      <c r="E135" s="156"/>
    </row>
    <row r="136" spans="1:5" s="150" customFormat="1" ht="12" customHeight="1">
      <c r="B136" s="1469" t="s">
        <v>787</v>
      </c>
      <c r="C136" s="1469"/>
      <c r="D136" s="162"/>
      <c r="E136" s="172"/>
    </row>
    <row r="137" spans="1:5" s="150" customFormat="1" ht="12" customHeight="1">
      <c r="B137" s="1472"/>
      <c r="C137" s="1472"/>
      <c r="D137" s="162"/>
      <c r="E137" s="172"/>
    </row>
    <row r="138" spans="1:5" s="150" customFormat="1" ht="12" customHeight="1">
      <c r="B138" s="1472"/>
      <c r="C138" s="1472"/>
      <c r="D138" s="162"/>
      <c r="E138" s="172"/>
    </row>
    <row r="139" spans="1:5" s="150" customFormat="1" ht="12" customHeight="1">
      <c r="B139" s="1472"/>
      <c r="C139" s="1472"/>
      <c r="D139" s="162"/>
      <c r="E139" s="172"/>
    </row>
    <row r="140" spans="1:5" s="150" customFormat="1" ht="12" customHeight="1">
      <c r="B140" s="1470"/>
      <c r="C140" s="1470"/>
      <c r="D140" s="162"/>
      <c r="E140" s="172"/>
    </row>
    <row r="141" spans="1:5" s="150" customFormat="1" ht="12" customHeight="1">
      <c r="B141" s="1472" t="s">
        <v>538</v>
      </c>
      <c r="C141" s="1472"/>
      <c r="D141" s="162"/>
    </row>
    <row r="142" spans="1:5" s="150" customFormat="1" ht="12" customHeight="1">
      <c r="B142" s="1472"/>
      <c r="C142" s="1472"/>
      <c r="D142" s="162"/>
    </row>
    <row r="143" spans="1:5" s="150" customFormat="1" ht="12" customHeight="1">
      <c r="B143" s="1472"/>
      <c r="C143" s="1472"/>
      <c r="D143" s="162"/>
    </row>
    <row r="144" spans="1:5" s="150" customFormat="1" ht="12" customHeight="1">
      <c r="B144" s="1472"/>
      <c r="C144" s="1472"/>
      <c r="D144" s="162"/>
    </row>
    <row r="145" spans="1:5" s="150" customFormat="1" ht="12" customHeight="1">
      <c r="B145" s="1472"/>
      <c r="C145" s="1472"/>
      <c r="D145" s="162"/>
    </row>
    <row r="146" spans="1:5" s="150" customFormat="1" ht="12" customHeight="1">
      <c r="B146" s="1472"/>
      <c r="C146" s="1472"/>
      <c r="D146" s="162"/>
    </row>
    <row r="147" spans="1:5" s="150" customFormat="1" ht="12" customHeight="1">
      <c r="B147" s="168"/>
      <c r="C147" s="168"/>
      <c r="D147" s="162"/>
    </row>
    <row r="148" spans="1:5" s="152" customFormat="1" ht="12" customHeight="1">
      <c r="A148" s="334">
        <v>503</v>
      </c>
      <c r="B148" s="335" t="s">
        <v>477</v>
      </c>
      <c r="C148" s="155"/>
      <c r="D148" s="161"/>
      <c r="E148" s="156"/>
    </row>
    <row r="149" spans="1:5" s="150" customFormat="1" ht="12" customHeight="1">
      <c r="B149" s="1472" t="s">
        <v>792</v>
      </c>
      <c r="C149" s="1472"/>
      <c r="D149" s="162"/>
      <c r="E149" s="175"/>
    </row>
    <row r="150" spans="1:5" s="150" customFormat="1" ht="12" customHeight="1">
      <c r="B150" s="1472"/>
      <c r="C150" s="1472"/>
      <c r="D150" s="162"/>
      <c r="E150" s="175"/>
    </row>
    <row r="151" spans="1:5" s="150" customFormat="1" ht="12" customHeight="1">
      <c r="B151" s="1472"/>
      <c r="C151" s="1472"/>
      <c r="D151" s="162"/>
      <c r="E151" s="175"/>
    </row>
    <row r="152" spans="1:5" s="150" customFormat="1" ht="12" customHeight="1">
      <c r="B152" s="164"/>
      <c r="C152" s="164"/>
      <c r="D152" s="162"/>
      <c r="E152" s="175"/>
    </row>
    <row r="153" spans="1:5" s="150" customFormat="1" ht="12" customHeight="1">
      <c r="B153" s="1472" t="s">
        <v>476</v>
      </c>
      <c r="C153" s="1472"/>
      <c r="D153" s="162"/>
      <c r="E153" s="175"/>
    </row>
    <row r="154" spans="1:5" s="150" customFormat="1" ht="12" customHeight="1">
      <c r="B154" s="1472"/>
      <c r="C154" s="1472"/>
      <c r="D154" s="162"/>
      <c r="E154" s="175"/>
    </row>
    <row r="155" spans="1:5" s="150" customFormat="1" ht="12" customHeight="1">
      <c r="B155" s="1472"/>
      <c r="C155" s="1472"/>
      <c r="D155" s="162"/>
      <c r="E155" s="175"/>
    </row>
    <row r="156" spans="1:5" s="150" customFormat="1" ht="12" customHeight="1">
      <c r="B156" s="1472"/>
      <c r="C156" s="1472"/>
      <c r="D156" s="162"/>
      <c r="E156" s="175"/>
    </row>
    <row r="157" spans="1:5" s="150" customFormat="1" ht="12" customHeight="1">
      <c r="B157" s="1472"/>
      <c r="C157" s="1472"/>
      <c r="D157" s="162"/>
      <c r="E157" s="175"/>
    </row>
    <row r="158" spans="1:5" s="150" customFormat="1" ht="12" customHeight="1">
      <c r="B158" s="164"/>
      <c r="C158" s="164"/>
      <c r="D158" s="162"/>
      <c r="E158" s="175"/>
    </row>
    <row r="159" spans="1:5" s="152" customFormat="1" ht="12" customHeight="1">
      <c r="A159" s="334">
        <v>504</v>
      </c>
      <c r="B159" s="335" t="s">
        <v>274</v>
      </c>
      <c r="C159" s="155"/>
      <c r="D159" s="161"/>
      <c r="E159" s="156"/>
    </row>
    <row r="160" spans="1:5" s="150" customFormat="1" ht="12" customHeight="1">
      <c r="B160" s="1469" t="s">
        <v>475</v>
      </c>
      <c r="C160" s="1469"/>
      <c r="D160" s="162"/>
      <c r="E160" s="175"/>
    </row>
    <row r="161" spans="1:5" s="150" customFormat="1" ht="12" customHeight="1">
      <c r="B161" s="1472"/>
      <c r="C161" s="1472"/>
      <c r="D161" s="162"/>
      <c r="E161" s="175"/>
    </row>
    <row r="162" spans="1:5" s="150" customFormat="1" ht="12" customHeight="1">
      <c r="B162" s="164"/>
      <c r="C162" s="164"/>
      <c r="D162" s="162"/>
      <c r="E162" s="175"/>
    </row>
    <row r="163" spans="1:5" s="150" customFormat="1" ht="12" customHeight="1">
      <c r="B163" s="1472" t="s">
        <v>474</v>
      </c>
      <c r="C163" s="1472"/>
      <c r="D163" s="162"/>
      <c r="E163" s="175"/>
    </row>
    <row r="164" spans="1:5" s="150" customFormat="1" ht="12" customHeight="1">
      <c r="B164" s="1472"/>
      <c r="C164" s="1472"/>
      <c r="D164" s="162"/>
      <c r="E164" s="175"/>
    </row>
    <row r="165" spans="1:5" s="150" customFormat="1" ht="12" customHeight="1">
      <c r="B165" s="1472"/>
      <c r="C165" s="1472"/>
      <c r="D165" s="162"/>
      <c r="E165" s="175"/>
    </row>
    <row r="166" spans="1:5" s="150" customFormat="1" ht="12" customHeight="1">
      <c r="B166" s="1472"/>
      <c r="C166" s="1472"/>
      <c r="D166" s="162"/>
      <c r="E166" s="175"/>
    </row>
    <row r="167" spans="1:5" s="150" customFormat="1" ht="12" customHeight="1">
      <c r="B167" s="1472"/>
      <c r="C167" s="1472"/>
      <c r="D167" s="162"/>
      <c r="E167" s="175"/>
    </row>
    <row r="168" spans="1:5" s="150" customFormat="1" ht="12" customHeight="1">
      <c r="B168" s="164"/>
      <c r="C168" s="164"/>
      <c r="D168" s="162"/>
      <c r="E168" s="175"/>
    </row>
    <row r="169" spans="1:5" s="152" customFormat="1" ht="12" customHeight="1">
      <c r="A169" s="334">
        <v>505</v>
      </c>
      <c r="B169" s="335" t="s">
        <v>272</v>
      </c>
      <c r="C169" s="155"/>
      <c r="D169" s="161"/>
      <c r="E169" s="156"/>
    </row>
    <row r="170" spans="1:5" s="150" customFormat="1" ht="12" customHeight="1">
      <c r="B170" s="1472" t="s">
        <v>473</v>
      </c>
      <c r="C170" s="1472"/>
      <c r="D170" s="162"/>
      <c r="E170" s="175"/>
    </row>
    <row r="171" spans="1:5" s="150" customFormat="1" ht="12" customHeight="1">
      <c r="B171" s="1472"/>
      <c r="C171" s="1472"/>
      <c r="D171" s="162"/>
      <c r="E171" s="175"/>
    </row>
    <row r="172" spans="1:5" s="150" customFormat="1" ht="12" customHeight="1">
      <c r="B172" s="1472"/>
      <c r="C172" s="1472"/>
      <c r="D172" s="162"/>
      <c r="E172" s="175"/>
    </row>
    <row r="173" spans="1:5" s="150" customFormat="1" ht="12" customHeight="1">
      <c r="B173" s="168"/>
      <c r="C173" s="168"/>
      <c r="D173" s="162"/>
      <c r="E173" s="175"/>
    </row>
    <row r="174" spans="1:5" s="150" customFormat="1" ht="12" customHeight="1">
      <c r="B174" s="1472" t="s">
        <v>472</v>
      </c>
      <c r="C174" s="1472"/>
      <c r="D174" s="162"/>
      <c r="E174" s="175"/>
    </row>
    <row r="175" spans="1:5" s="150" customFormat="1" ht="12" customHeight="1">
      <c r="B175" s="1472"/>
      <c r="C175" s="1472"/>
      <c r="D175" s="162"/>
      <c r="E175" s="175"/>
    </row>
    <row r="176" spans="1:5" s="150" customFormat="1" ht="12" customHeight="1">
      <c r="B176" s="1472"/>
      <c r="C176" s="1472"/>
      <c r="D176" s="162"/>
      <c r="E176" s="175"/>
    </row>
    <row r="177" spans="1:6" s="150" customFormat="1" ht="12" customHeight="1">
      <c r="B177" s="1472"/>
      <c r="C177" s="1472"/>
      <c r="D177" s="162"/>
      <c r="E177" s="175"/>
    </row>
    <row r="178" spans="1:6" s="150" customFormat="1" ht="12" customHeight="1">
      <c r="B178" s="168"/>
      <c r="C178" s="168"/>
      <c r="D178" s="162"/>
      <c r="E178" s="175"/>
    </row>
    <row r="179" spans="1:6" s="166" customFormat="1" ht="15" customHeight="1">
      <c r="A179" s="337"/>
      <c r="B179" s="333" t="s">
        <v>256</v>
      </c>
      <c r="D179" s="167"/>
      <c r="E179" s="176"/>
    </row>
    <row r="180" spans="1:6" s="150" customFormat="1" ht="12" customHeight="1">
      <c r="A180" s="332"/>
      <c r="B180" s="332"/>
      <c r="D180" s="162"/>
      <c r="E180" s="175"/>
    </row>
    <row r="181" spans="1:6" s="152" customFormat="1" ht="12" customHeight="1">
      <c r="A181" s="334">
        <v>601</v>
      </c>
      <c r="B181" s="335" t="s">
        <v>463</v>
      </c>
      <c r="C181" s="155"/>
      <c r="D181" s="161"/>
      <c r="E181" s="156"/>
    </row>
    <row r="182" spans="1:6" s="150" customFormat="1" ht="12" customHeight="1">
      <c r="B182" s="1472" t="s">
        <v>535</v>
      </c>
      <c r="C182" s="1472"/>
      <c r="D182" s="162"/>
    </row>
    <row r="183" spans="1:6" s="150" customFormat="1" ht="12" customHeight="1">
      <c r="B183" s="1472"/>
      <c r="C183" s="1472"/>
      <c r="D183" s="162"/>
    </row>
    <row r="184" spans="1:6" s="150" customFormat="1" ht="12" customHeight="1">
      <c r="B184" s="164"/>
      <c r="C184" s="164"/>
      <c r="D184" s="162"/>
    </row>
    <row r="185" spans="1:6" s="150" customFormat="1" ht="12" customHeight="1">
      <c r="B185" s="1473" t="s">
        <v>461</v>
      </c>
      <c r="C185" s="1470"/>
      <c r="D185" s="162"/>
    </row>
    <row r="186" spans="1:6" s="150" customFormat="1" ht="12" customHeight="1">
      <c r="B186" s="1470"/>
      <c r="C186" s="1470"/>
      <c r="D186" s="162"/>
    </row>
    <row r="187" spans="1:6" s="150" customFormat="1" ht="12" customHeight="1">
      <c r="B187" s="1470"/>
      <c r="C187" s="1470"/>
      <c r="D187" s="162"/>
    </row>
    <row r="188" spans="1:6" s="150" customFormat="1" ht="12" customHeight="1">
      <c r="B188" s="160"/>
      <c r="C188" s="160"/>
      <c r="D188" s="162"/>
    </row>
    <row r="189" spans="1:6" s="150" customFormat="1" ht="12" customHeight="1">
      <c r="B189" s="1473" t="s">
        <v>460</v>
      </c>
      <c r="C189" s="1473"/>
      <c r="D189" s="162"/>
    </row>
    <row r="190" spans="1:6" s="150" customFormat="1" ht="12" customHeight="1">
      <c r="B190" s="1473"/>
      <c r="C190" s="1473"/>
      <c r="D190" s="162"/>
    </row>
    <row r="191" spans="1:6" s="150" customFormat="1" ht="12" customHeight="1">
      <c r="B191" s="1473"/>
      <c r="C191" s="1473"/>
      <c r="D191" s="162"/>
    </row>
    <row r="192" spans="1:6" s="150" customFormat="1" ht="12" customHeight="1">
      <c r="B192" s="174"/>
      <c r="C192" s="174"/>
      <c r="D192" s="162"/>
      <c r="F192" s="173"/>
    </row>
    <row r="193" spans="1:5" s="152" customFormat="1" ht="12" customHeight="1">
      <c r="A193" s="334">
        <v>602</v>
      </c>
      <c r="B193" s="335" t="s">
        <v>260</v>
      </c>
      <c r="C193" s="155"/>
      <c r="D193" s="161"/>
      <c r="E193" s="156"/>
    </row>
    <row r="194" spans="1:5" s="150" customFormat="1" ht="12" customHeight="1">
      <c r="B194" s="194" t="s">
        <v>534</v>
      </c>
      <c r="C194" s="164"/>
      <c r="D194" s="162"/>
    </row>
    <row r="195" spans="1:5" s="150" customFormat="1" ht="12" customHeight="1">
      <c r="B195" s="164"/>
      <c r="C195" s="164"/>
      <c r="D195" s="162"/>
    </row>
    <row r="196" spans="1:5" s="150" customFormat="1" ht="12" customHeight="1">
      <c r="B196" s="1472" t="s">
        <v>533</v>
      </c>
      <c r="C196" s="1472"/>
      <c r="D196" s="162"/>
    </row>
    <row r="197" spans="1:5" s="150" customFormat="1" ht="12" customHeight="1">
      <c r="B197" s="1472"/>
      <c r="C197" s="1472"/>
      <c r="D197" s="162"/>
    </row>
    <row r="198" spans="1:5" s="150" customFormat="1" ht="12" customHeight="1">
      <c r="B198" s="1472"/>
      <c r="C198" s="1472"/>
      <c r="D198" s="162"/>
    </row>
    <row r="199" spans="1:5" s="150" customFormat="1" ht="12" customHeight="1">
      <c r="B199" s="1472"/>
      <c r="C199" s="1472"/>
      <c r="D199" s="162"/>
    </row>
    <row r="200" spans="1:5" s="150" customFormat="1" ht="12" customHeight="1">
      <c r="B200" s="164"/>
      <c r="C200" s="164"/>
      <c r="D200" s="162"/>
    </row>
    <row r="201" spans="1:5" s="152" customFormat="1" ht="12" customHeight="1">
      <c r="A201" s="334">
        <v>603</v>
      </c>
      <c r="B201" s="335" t="s">
        <v>457</v>
      </c>
      <c r="C201" s="155"/>
      <c r="D201" s="161"/>
      <c r="E201" s="156"/>
    </row>
    <row r="202" spans="1:5" s="150" customFormat="1" ht="12" customHeight="1">
      <c r="B202" s="164" t="s">
        <v>456</v>
      </c>
      <c r="C202" s="164"/>
      <c r="D202" s="162"/>
    </row>
    <row r="203" spans="1:5" s="150" customFormat="1" ht="12" customHeight="1">
      <c r="B203" s="164"/>
      <c r="C203" s="164"/>
      <c r="D203" s="162"/>
    </row>
    <row r="204" spans="1:5" s="150" customFormat="1" ht="12" customHeight="1">
      <c r="B204" s="1472" t="s">
        <v>531</v>
      </c>
      <c r="C204" s="1472"/>
      <c r="D204" s="162"/>
    </row>
    <row r="205" spans="1:5" s="150" customFormat="1" ht="12" customHeight="1">
      <c r="B205" s="1472"/>
      <c r="C205" s="1472"/>
      <c r="D205" s="162"/>
    </row>
    <row r="206" spans="1:5" s="150" customFormat="1" ht="12" customHeight="1">
      <c r="B206" s="1472"/>
      <c r="C206" s="1472"/>
      <c r="D206" s="162"/>
    </row>
    <row r="207" spans="1:5" s="150" customFormat="1" ht="12" customHeight="1">
      <c r="B207" s="164"/>
      <c r="C207" s="164"/>
      <c r="D207" s="162"/>
    </row>
    <row r="208" spans="1:5" s="152" customFormat="1" ht="12" customHeight="1">
      <c r="A208" s="334">
        <v>604</v>
      </c>
      <c r="B208" s="339" t="s">
        <v>255</v>
      </c>
      <c r="C208" s="165"/>
      <c r="D208" s="161"/>
      <c r="E208" s="156"/>
    </row>
    <row r="209" spans="1:5" s="150" customFormat="1" ht="12" customHeight="1">
      <c r="B209" s="1469" t="s">
        <v>530</v>
      </c>
      <c r="C209" s="1469"/>
      <c r="D209" s="162"/>
    </row>
    <row r="210" spans="1:5" s="150" customFormat="1" ht="12" customHeight="1">
      <c r="B210" s="1470"/>
      <c r="C210" s="1470"/>
      <c r="D210" s="162"/>
    </row>
    <row r="211" spans="1:5" s="150" customFormat="1" ht="12" customHeight="1">
      <c r="B211" s="164"/>
      <c r="C211" s="164"/>
      <c r="D211" s="162"/>
    </row>
    <row r="212" spans="1:5" s="150" customFormat="1" ht="12" customHeight="1">
      <c r="B212" s="1472" t="s">
        <v>529</v>
      </c>
      <c r="C212" s="1472"/>
      <c r="D212" s="162"/>
    </row>
    <row r="213" spans="1:5" s="150" customFormat="1" ht="12" customHeight="1">
      <c r="B213" s="1472"/>
      <c r="C213" s="1472"/>
      <c r="D213" s="162"/>
    </row>
    <row r="214" spans="1:5" s="150" customFormat="1" ht="12" customHeight="1">
      <c r="B214" s="1472"/>
      <c r="C214" s="1472"/>
      <c r="D214" s="162"/>
    </row>
    <row r="215" spans="1:5" s="150" customFormat="1" ht="12" customHeight="1">
      <c r="B215" s="168"/>
      <c r="C215" s="168"/>
      <c r="D215" s="162"/>
    </row>
    <row r="216" spans="1:5" s="150" customFormat="1" ht="12" customHeight="1">
      <c r="B216" s="168"/>
      <c r="C216" s="168"/>
      <c r="D216" s="162"/>
    </row>
    <row r="217" spans="1:5" s="166" customFormat="1" ht="18.75" customHeight="1">
      <c r="A217" s="337"/>
      <c r="B217" s="333" t="s">
        <v>452</v>
      </c>
      <c r="D217" s="167"/>
    </row>
    <row r="218" spans="1:5" s="150" customFormat="1" ht="12" customHeight="1">
      <c r="A218" s="332"/>
      <c r="B218" s="332"/>
      <c r="D218" s="162"/>
    </row>
    <row r="219" spans="1:5" s="152" customFormat="1" ht="12" customHeight="1">
      <c r="A219" s="334">
        <v>701</v>
      </c>
      <c r="B219" s="335" t="s">
        <v>451</v>
      </c>
      <c r="C219" s="155"/>
      <c r="D219" s="156"/>
      <c r="E219" s="156"/>
    </row>
    <row r="220" spans="1:5" s="150" customFormat="1" ht="12" customHeight="1">
      <c r="B220" s="1472" t="s">
        <v>450</v>
      </c>
      <c r="C220" s="1472"/>
      <c r="D220" s="162"/>
    </row>
    <row r="221" spans="1:5" s="150" customFormat="1" ht="12" customHeight="1">
      <c r="B221" s="1472"/>
      <c r="C221" s="1472"/>
      <c r="D221" s="162"/>
    </row>
    <row r="222" spans="1:5" s="150" customFormat="1" ht="12" customHeight="1">
      <c r="B222" s="1472"/>
      <c r="C222" s="1472"/>
      <c r="D222" s="162"/>
    </row>
    <row r="223" spans="1:5" s="150" customFormat="1" ht="12" customHeight="1">
      <c r="B223" s="164"/>
      <c r="C223" s="164"/>
      <c r="D223" s="162"/>
    </row>
    <row r="224" spans="1:5" s="150" customFormat="1" ht="12" customHeight="1">
      <c r="B224" s="1472" t="s">
        <v>446</v>
      </c>
      <c r="C224" s="1472"/>
      <c r="D224" s="162"/>
    </row>
    <row r="225" spans="1:5" s="150" customFormat="1" ht="12" customHeight="1">
      <c r="B225" s="1472"/>
      <c r="C225" s="1472"/>
      <c r="D225" s="162"/>
    </row>
    <row r="226" spans="1:5" s="150" customFormat="1" ht="12" customHeight="1">
      <c r="B226" s="164"/>
      <c r="C226" s="164"/>
      <c r="D226" s="162"/>
    </row>
    <row r="227" spans="1:5" s="152" customFormat="1" ht="12" customHeight="1">
      <c r="A227" s="334">
        <v>702</v>
      </c>
      <c r="B227" s="335" t="s">
        <v>251</v>
      </c>
      <c r="C227" s="155"/>
      <c r="E227" s="156"/>
    </row>
    <row r="228" spans="1:5" s="150" customFormat="1" ht="12" customHeight="1">
      <c r="A228" s="169"/>
      <c r="B228" s="1472" t="s">
        <v>449</v>
      </c>
      <c r="C228" s="1472"/>
      <c r="D228" s="172"/>
    </row>
    <row r="229" spans="1:5" s="150" customFormat="1" ht="12" customHeight="1">
      <c r="A229" s="169"/>
      <c r="B229" s="1472"/>
      <c r="C229" s="1472"/>
      <c r="D229" s="172"/>
    </row>
    <row r="230" spans="1:5" s="150" customFormat="1" ht="12" customHeight="1">
      <c r="A230" s="169"/>
      <c r="B230" s="1472"/>
      <c r="C230" s="1472"/>
      <c r="D230" s="172"/>
    </row>
    <row r="231" spans="1:5" s="150" customFormat="1" ht="12" customHeight="1">
      <c r="A231" s="169"/>
      <c r="B231" s="164"/>
      <c r="C231" s="164"/>
      <c r="D231" s="172"/>
    </row>
    <row r="232" spans="1:5" s="150" customFormat="1" ht="12" customHeight="1">
      <c r="A232" s="169"/>
      <c r="B232" s="1472" t="s">
        <v>446</v>
      </c>
      <c r="C232" s="1472"/>
      <c r="D232" s="172"/>
    </row>
    <row r="233" spans="1:5" s="150" customFormat="1" ht="12" customHeight="1">
      <c r="A233" s="169"/>
      <c r="B233" s="1472"/>
      <c r="C233" s="1472"/>
      <c r="D233" s="172"/>
    </row>
    <row r="234" spans="1:5" s="150" customFormat="1" ht="12" customHeight="1">
      <c r="A234" s="169"/>
      <c r="B234" s="164"/>
      <c r="C234" s="164"/>
      <c r="D234" s="172"/>
    </row>
    <row r="235" spans="1:5" s="152" customFormat="1" ht="12" customHeight="1">
      <c r="A235" s="334">
        <v>703</v>
      </c>
      <c r="B235" s="335" t="s">
        <v>249</v>
      </c>
      <c r="C235" s="155"/>
      <c r="E235" s="156"/>
    </row>
    <row r="236" spans="1:5" s="150" customFormat="1" ht="12" customHeight="1">
      <c r="A236" s="169"/>
      <c r="B236" s="1472" t="s">
        <v>448</v>
      </c>
      <c r="C236" s="1472"/>
      <c r="D236" s="172"/>
    </row>
    <row r="237" spans="1:5" s="150" customFormat="1" ht="12" customHeight="1">
      <c r="A237" s="169"/>
      <c r="B237" s="1472"/>
      <c r="C237" s="1472"/>
      <c r="D237" s="172"/>
    </row>
    <row r="238" spans="1:5" s="150" customFormat="1" ht="12" customHeight="1">
      <c r="A238" s="169"/>
      <c r="B238" s="1472"/>
      <c r="C238" s="1472"/>
      <c r="D238" s="172"/>
    </row>
    <row r="239" spans="1:5" s="150" customFormat="1" ht="12" customHeight="1">
      <c r="A239" s="169"/>
      <c r="B239" s="1472"/>
      <c r="C239" s="1472"/>
      <c r="D239" s="172"/>
    </row>
    <row r="240" spans="1:5" s="150" customFormat="1" ht="12" customHeight="1">
      <c r="A240" s="169"/>
      <c r="B240" s="164"/>
      <c r="C240" s="164"/>
      <c r="D240" s="172"/>
    </row>
    <row r="241" spans="1:5" s="150" customFormat="1" ht="12" customHeight="1">
      <c r="A241" s="169"/>
      <c r="B241" s="1472" t="s">
        <v>446</v>
      </c>
      <c r="C241" s="1472"/>
      <c r="D241" s="172"/>
    </row>
    <row r="242" spans="1:5" s="150" customFormat="1" ht="12" customHeight="1">
      <c r="A242" s="169"/>
      <c r="B242" s="1472"/>
      <c r="C242" s="1472"/>
      <c r="D242" s="172"/>
    </row>
    <row r="243" spans="1:5" s="150" customFormat="1" ht="12" customHeight="1">
      <c r="A243" s="169"/>
      <c r="B243" s="164"/>
      <c r="C243" s="164"/>
      <c r="D243" s="172"/>
    </row>
    <row r="244" spans="1:5" s="152" customFormat="1" ht="12" customHeight="1">
      <c r="A244" s="334">
        <v>704</v>
      </c>
      <c r="B244" s="339" t="s">
        <v>246</v>
      </c>
      <c r="C244" s="165"/>
      <c r="E244" s="156"/>
    </row>
    <row r="245" spans="1:5" s="150" customFormat="1" ht="12" customHeight="1">
      <c r="A245" s="169"/>
      <c r="B245" s="1472" t="s">
        <v>575</v>
      </c>
      <c r="C245" s="1472"/>
      <c r="D245" s="172"/>
    </row>
    <row r="246" spans="1:5" s="150" customFormat="1" ht="12" customHeight="1">
      <c r="A246" s="169"/>
      <c r="B246" s="1472"/>
      <c r="C246" s="1472"/>
      <c r="D246" s="172"/>
    </row>
    <row r="247" spans="1:5" s="150" customFormat="1" ht="12" customHeight="1">
      <c r="A247" s="169"/>
      <c r="B247" s="1472"/>
      <c r="C247" s="1472"/>
      <c r="D247" s="172"/>
    </row>
    <row r="248" spans="1:5" s="150" customFormat="1" ht="12" customHeight="1">
      <c r="A248" s="169"/>
      <c r="B248" s="164"/>
      <c r="C248" s="164"/>
      <c r="D248" s="172"/>
    </row>
    <row r="249" spans="1:5" s="150" customFormat="1" ht="12" customHeight="1">
      <c r="A249" s="169"/>
      <c r="B249" s="1472" t="s">
        <v>446</v>
      </c>
      <c r="C249" s="1472"/>
      <c r="D249" s="172"/>
    </row>
    <row r="250" spans="1:5" s="150" customFormat="1" ht="12" customHeight="1">
      <c r="A250" s="169"/>
      <c r="B250" s="1472"/>
      <c r="C250" s="1472"/>
      <c r="D250" s="172"/>
    </row>
    <row r="251" spans="1:5" s="150" customFormat="1" ht="12" customHeight="1">
      <c r="A251" s="169"/>
      <c r="B251" s="168"/>
      <c r="C251" s="168"/>
      <c r="D251" s="172"/>
    </row>
    <row r="252" spans="1:5" s="152" customFormat="1" ht="12" customHeight="1">
      <c r="A252" s="334">
        <v>706</v>
      </c>
      <c r="B252" s="335" t="s">
        <v>244</v>
      </c>
      <c r="C252" s="155"/>
      <c r="E252" s="156"/>
    </row>
    <row r="253" spans="1:5" s="150" customFormat="1" ht="12" customHeight="1">
      <c r="A253" s="169"/>
      <c r="B253" s="1472" t="s">
        <v>442</v>
      </c>
      <c r="C253" s="1472"/>
      <c r="D253" s="162"/>
    </row>
    <row r="254" spans="1:5" s="150" customFormat="1" ht="12" customHeight="1">
      <c r="A254" s="169"/>
      <c r="B254" s="1472"/>
      <c r="C254" s="1472"/>
      <c r="D254" s="162"/>
    </row>
    <row r="255" spans="1:5" s="150" customFormat="1" ht="12" customHeight="1">
      <c r="A255" s="169"/>
      <c r="B255" s="171"/>
      <c r="C255" s="171"/>
      <c r="D255" s="170"/>
    </row>
    <row r="256" spans="1:5" s="150" customFormat="1" ht="12" customHeight="1">
      <c r="A256" s="169"/>
      <c r="B256" s="1472" t="s">
        <v>445</v>
      </c>
      <c r="C256" s="1472"/>
      <c r="D256" s="162"/>
    </row>
    <row r="257" spans="1:5" s="150" customFormat="1" ht="12" customHeight="1">
      <c r="A257" s="169"/>
      <c r="B257" s="1472"/>
      <c r="C257" s="1472"/>
      <c r="D257" s="162"/>
    </row>
    <row r="258" spans="1:5" s="150" customFormat="1" ht="12" customHeight="1">
      <c r="A258" s="169"/>
      <c r="B258" s="1472"/>
      <c r="C258" s="1472"/>
      <c r="D258" s="162"/>
    </row>
    <row r="259" spans="1:5" s="150" customFormat="1" ht="12" customHeight="1">
      <c r="A259" s="169"/>
      <c r="B259" s="1472"/>
      <c r="C259" s="1472"/>
      <c r="D259" s="162"/>
    </row>
    <row r="260" spans="1:5" s="150" customFormat="1" ht="12" customHeight="1">
      <c r="A260" s="169"/>
      <c r="B260" s="164"/>
      <c r="C260" s="164"/>
      <c r="D260" s="162"/>
    </row>
    <row r="261" spans="1:5" s="152" customFormat="1" ht="12" customHeight="1">
      <c r="A261" s="334">
        <v>707</v>
      </c>
      <c r="B261" s="335" t="s">
        <v>242</v>
      </c>
      <c r="C261" s="155"/>
      <c r="E261" s="156"/>
    </row>
    <row r="262" spans="1:5" s="150" customFormat="1" ht="12" customHeight="1">
      <c r="A262" s="169"/>
      <c r="B262" s="1472" t="s">
        <v>442</v>
      </c>
      <c r="C262" s="1472"/>
      <c r="D262" s="162"/>
    </row>
    <row r="263" spans="1:5" s="150" customFormat="1" ht="12" customHeight="1">
      <c r="A263" s="169"/>
      <c r="B263" s="1472"/>
      <c r="C263" s="1472"/>
      <c r="D263" s="162"/>
    </row>
    <row r="264" spans="1:5" s="150" customFormat="1" ht="12" customHeight="1">
      <c r="A264" s="169"/>
      <c r="B264" s="171"/>
      <c r="C264" s="171"/>
      <c r="D264" s="170"/>
    </row>
    <row r="265" spans="1:5" s="150" customFormat="1" ht="12" customHeight="1">
      <c r="A265" s="169"/>
      <c r="B265" s="1472" t="s">
        <v>444</v>
      </c>
      <c r="C265" s="1472"/>
      <c r="D265" s="162"/>
    </row>
    <row r="266" spans="1:5" s="150" customFormat="1" ht="12" customHeight="1">
      <c r="A266" s="169"/>
      <c r="B266" s="1472"/>
      <c r="C266" s="1472"/>
      <c r="D266" s="162"/>
    </row>
    <row r="267" spans="1:5" s="150" customFormat="1" ht="12" customHeight="1">
      <c r="A267" s="169"/>
      <c r="B267" s="1472"/>
      <c r="C267" s="1472"/>
      <c r="D267" s="162"/>
    </row>
    <row r="268" spans="1:5" s="150" customFormat="1" ht="12" customHeight="1">
      <c r="A268" s="169"/>
      <c r="B268" s="1472"/>
      <c r="C268" s="1472"/>
      <c r="D268" s="162"/>
    </row>
    <row r="269" spans="1:5" s="150" customFormat="1" ht="12" customHeight="1">
      <c r="A269" s="169"/>
      <c r="B269" s="164"/>
      <c r="C269" s="164"/>
      <c r="D269" s="162"/>
    </row>
    <row r="270" spans="1:5" s="152" customFormat="1" ht="12" customHeight="1">
      <c r="A270" s="334">
        <v>708</v>
      </c>
      <c r="B270" s="335" t="s">
        <v>240</v>
      </c>
      <c r="C270" s="155"/>
      <c r="E270" s="156"/>
    </row>
    <row r="271" spans="1:5" s="150" customFormat="1" ht="12" customHeight="1">
      <c r="A271" s="169"/>
      <c r="B271" s="1472" t="s">
        <v>442</v>
      </c>
      <c r="C271" s="1472"/>
      <c r="D271" s="162"/>
    </row>
    <row r="272" spans="1:5" s="150" customFormat="1" ht="12" customHeight="1">
      <c r="A272" s="169"/>
      <c r="B272" s="1472"/>
      <c r="C272" s="1472"/>
      <c r="D272" s="162"/>
    </row>
    <row r="273" spans="1:5" s="150" customFormat="1" ht="12" customHeight="1">
      <c r="A273" s="169"/>
      <c r="B273" s="164"/>
      <c r="C273" s="164"/>
      <c r="D273" s="162"/>
    </row>
    <row r="274" spans="1:5" s="150" customFormat="1" ht="12" customHeight="1">
      <c r="A274" s="169"/>
      <c r="B274" s="1472" t="s">
        <v>443</v>
      </c>
      <c r="C274" s="1472"/>
      <c r="D274" s="162"/>
    </row>
    <row r="275" spans="1:5" s="150" customFormat="1" ht="12" customHeight="1">
      <c r="A275" s="169"/>
      <c r="B275" s="1472"/>
      <c r="C275" s="1472"/>
      <c r="D275" s="162"/>
    </row>
    <row r="276" spans="1:5" s="150" customFormat="1" ht="12" customHeight="1">
      <c r="A276" s="169"/>
      <c r="B276" s="1472"/>
      <c r="C276" s="1472"/>
      <c r="D276" s="162"/>
    </row>
    <row r="277" spans="1:5" s="150" customFormat="1" ht="12" customHeight="1">
      <c r="A277" s="169"/>
      <c r="B277" s="1472"/>
      <c r="C277" s="1472"/>
      <c r="D277" s="162"/>
    </row>
    <row r="278" spans="1:5" s="150" customFormat="1" ht="12" customHeight="1">
      <c r="A278" s="169"/>
      <c r="B278" s="164"/>
      <c r="C278" s="164"/>
      <c r="D278" s="162"/>
    </row>
    <row r="279" spans="1:5" s="152" customFormat="1" ht="12" customHeight="1">
      <c r="A279" s="334">
        <v>709</v>
      </c>
      <c r="B279" s="335" t="s">
        <v>237</v>
      </c>
      <c r="C279" s="155"/>
      <c r="E279" s="156"/>
    </row>
    <row r="280" spans="1:5" s="150" customFormat="1" ht="12" customHeight="1">
      <c r="A280" s="169"/>
      <c r="B280" s="1472" t="s">
        <v>442</v>
      </c>
      <c r="C280" s="1472"/>
      <c r="D280" s="162"/>
    </row>
    <row r="281" spans="1:5" s="150" customFormat="1" ht="12" customHeight="1">
      <c r="A281" s="169"/>
      <c r="B281" s="1472"/>
      <c r="C281" s="1472"/>
      <c r="D281" s="162"/>
    </row>
    <row r="282" spans="1:5" s="150" customFormat="1" ht="12" customHeight="1">
      <c r="A282" s="169"/>
      <c r="B282" s="171"/>
      <c r="C282" s="171"/>
      <c r="D282" s="170"/>
    </row>
    <row r="283" spans="1:5" s="150" customFormat="1" ht="12" customHeight="1">
      <c r="A283" s="169"/>
      <c r="B283" s="1472" t="s">
        <v>441</v>
      </c>
      <c r="C283" s="1472"/>
      <c r="D283" s="162"/>
    </row>
    <row r="284" spans="1:5" s="150" customFormat="1" ht="12" customHeight="1">
      <c r="A284" s="169"/>
      <c r="B284" s="1472"/>
      <c r="C284" s="1472"/>
      <c r="D284" s="162"/>
    </row>
    <row r="285" spans="1:5" s="150" customFormat="1" ht="12" customHeight="1">
      <c r="A285" s="169"/>
      <c r="B285" s="1472"/>
      <c r="C285" s="1472"/>
      <c r="D285" s="162"/>
    </row>
    <row r="286" spans="1:5" s="150" customFormat="1" ht="12" customHeight="1">
      <c r="A286" s="169"/>
      <c r="B286" s="1472"/>
      <c r="C286" s="1472"/>
      <c r="D286" s="162"/>
    </row>
    <row r="287" spans="1:5" s="150" customFormat="1" ht="12" customHeight="1">
      <c r="A287" s="169"/>
      <c r="B287" s="168"/>
      <c r="C287" s="168"/>
      <c r="D287" s="162"/>
    </row>
    <row r="288" spans="1:5" s="150" customFormat="1" ht="12" customHeight="1">
      <c r="B288" s="164"/>
      <c r="C288" s="164"/>
      <c r="D288" s="162"/>
    </row>
    <row r="289" spans="1:14" s="150" customFormat="1" ht="20.25" customHeight="1">
      <c r="A289" s="332"/>
      <c r="B289" s="333" t="s">
        <v>220</v>
      </c>
      <c r="D289" s="162"/>
    </row>
    <row r="290" spans="1:14" s="150" customFormat="1" ht="12" customHeight="1">
      <c r="A290" s="332"/>
      <c r="B290" s="332"/>
      <c r="D290" s="162"/>
    </row>
    <row r="291" spans="1:14" s="152" customFormat="1" ht="12" customHeight="1">
      <c r="A291" s="334">
        <v>950</v>
      </c>
      <c r="B291" s="335" t="s">
        <v>226</v>
      </c>
      <c r="C291" s="155"/>
      <c r="D291" s="161"/>
      <c r="E291" s="156"/>
    </row>
    <row r="292" spans="1:14" s="150" customFormat="1" ht="12" customHeight="1">
      <c r="B292" s="1468" t="s">
        <v>574</v>
      </c>
      <c r="C292" s="1469"/>
      <c r="D292" s="151"/>
      <c r="E292" s="151"/>
      <c r="F292" s="151"/>
      <c r="G292" s="151"/>
      <c r="H292" s="151"/>
      <c r="I292" s="151"/>
      <c r="J292" s="151"/>
      <c r="K292" s="151"/>
      <c r="L292" s="151"/>
      <c r="M292" s="151"/>
      <c r="N292" s="151"/>
    </row>
    <row r="293" spans="1:14" s="150" customFormat="1" ht="12" customHeight="1">
      <c r="B293" s="1470"/>
      <c r="C293" s="1470"/>
      <c r="D293" s="151"/>
      <c r="E293" s="151"/>
      <c r="F293" s="151"/>
      <c r="G293" s="151"/>
      <c r="H293" s="151"/>
      <c r="I293" s="151"/>
      <c r="J293" s="151"/>
      <c r="K293" s="151"/>
      <c r="L293" s="151"/>
      <c r="M293" s="151"/>
      <c r="N293" s="151"/>
    </row>
    <row r="294" spans="1:14" s="150" customFormat="1" ht="12" customHeight="1">
      <c r="B294" s="1470"/>
      <c r="C294" s="1470"/>
      <c r="D294" s="151"/>
      <c r="E294" s="151"/>
      <c r="F294" s="151"/>
      <c r="G294" s="151"/>
      <c r="H294" s="151"/>
      <c r="I294" s="151"/>
      <c r="J294" s="151"/>
      <c r="K294" s="151"/>
      <c r="L294" s="151"/>
      <c r="M294" s="151"/>
      <c r="N294" s="151"/>
    </row>
    <row r="295" spans="1:14" s="150" customFormat="1" ht="12" customHeight="1">
      <c r="B295" s="1470"/>
      <c r="C295" s="1470"/>
      <c r="D295" s="151"/>
      <c r="E295" s="151"/>
      <c r="F295" s="151"/>
      <c r="G295" s="151"/>
      <c r="H295" s="151"/>
      <c r="I295" s="151"/>
      <c r="J295" s="151"/>
      <c r="K295" s="151"/>
      <c r="L295" s="151"/>
      <c r="M295" s="151"/>
      <c r="N295" s="151"/>
    </row>
    <row r="296" spans="1:14" s="150" customFormat="1" ht="12" customHeight="1">
      <c r="B296" s="1470"/>
      <c r="C296" s="1470"/>
      <c r="D296" s="151"/>
      <c r="E296" s="151"/>
      <c r="F296" s="151"/>
      <c r="G296" s="151"/>
      <c r="H296" s="151"/>
      <c r="I296" s="151"/>
      <c r="J296" s="151"/>
      <c r="K296" s="151"/>
      <c r="L296" s="151"/>
      <c r="M296" s="151"/>
      <c r="N296" s="151"/>
    </row>
    <row r="297" spans="1:14" s="150" customFormat="1" ht="12" customHeight="1">
      <c r="B297" s="1470"/>
      <c r="C297" s="1470"/>
      <c r="D297" s="151"/>
      <c r="E297" s="151"/>
      <c r="F297" s="151"/>
      <c r="G297" s="151"/>
      <c r="H297" s="151"/>
      <c r="I297" s="151"/>
      <c r="J297" s="151"/>
      <c r="K297" s="151"/>
      <c r="L297" s="151"/>
      <c r="M297" s="151"/>
      <c r="N297" s="151"/>
    </row>
    <row r="298" spans="1:14" s="150" customFormat="1" ht="12" customHeight="1">
      <c r="B298" s="1470"/>
      <c r="C298" s="1470"/>
      <c r="D298" s="151"/>
      <c r="E298" s="151"/>
      <c r="F298" s="151"/>
      <c r="G298" s="151"/>
      <c r="H298" s="151"/>
      <c r="I298" s="151"/>
      <c r="J298" s="151"/>
      <c r="K298" s="151"/>
      <c r="L298" s="151"/>
      <c r="M298" s="151"/>
      <c r="N298" s="151"/>
    </row>
    <row r="299" spans="1:14" s="150" customFormat="1" ht="12" customHeight="1">
      <c r="B299" s="160"/>
      <c r="C299" s="160"/>
      <c r="D299" s="151"/>
      <c r="E299" s="151"/>
      <c r="F299" s="151"/>
      <c r="G299" s="151"/>
      <c r="H299" s="151"/>
      <c r="I299" s="151"/>
      <c r="J299" s="151"/>
      <c r="K299" s="151"/>
      <c r="L299" s="151"/>
      <c r="M299" s="151"/>
      <c r="N299" s="151"/>
    </row>
    <row r="300" spans="1:14" s="152" customFormat="1" ht="12" customHeight="1">
      <c r="A300" s="334">
        <v>951</v>
      </c>
      <c r="B300" s="335" t="s">
        <v>135</v>
      </c>
      <c r="C300" s="155"/>
      <c r="D300" s="161"/>
      <c r="E300" s="156"/>
    </row>
    <row r="301" spans="1:14" s="150" customFormat="1" ht="12" customHeight="1">
      <c r="B301" s="1468" t="s">
        <v>224</v>
      </c>
      <c r="C301" s="1469"/>
      <c r="D301" s="151"/>
      <c r="E301" s="151"/>
      <c r="F301" s="151"/>
      <c r="G301" s="151"/>
      <c r="H301" s="151"/>
      <c r="I301" s="151"/>
      <c r="J301" s="151"/>
      <c r="K301" s="151"/>
      <c r="L301" s="151"/>
      <c r="M301" s="151"/>
      <c r="N301" s="151"/>
    </row>
    <row r="302" spans="1:14" s="150" customFormat="1" ht="12" customHeight="1">
      <c r="B302" s="1470"/>
      <c r="C302" s="1470"/>
      <c r="D302" s="151"/>
      <c r="E302" s="151"/>
      <c r="F302" s="151"/>
      <c r="G302" s="151"/>
      <c r="H302" s="151"/>
      <c r="I302" s="151"/>
      <c r="J302" s="151"/>
      <c r="K302" s="151"/>
      <c r="L302" s="151"/>
      <c r="M302" s="151"/>
      <c r="N302" s="151"/>
    </row>
    <row r="303" spans="1:14" s="150" customFormat="1" ht="12" customHeight="1">
      <c r="B303" s="1470"/>
      <c r="C303" s="1470"/>
      <c r="D303" s="151"/>
      <c r="E303" s="151"/>
      <c r="F303" s="151"/>
      <c r="G303" s="151"/>
      <c r="H303" s="151"/>
      <c r="I303" s="151"/>
      <c r="J303" s="151"/>
      <c r="K303" s="151"/>
      <c r="L303" s="151"/>
      <c r="M303" s="151"/>
      <c r="N303" s="151"/>
    </row>
    <row r="304" spans="1:14" s="150" customFormat="1" ht="12" customHeight="1">
      <c r="B304" s="1470"/>
      <c r="C304" s="1470"/>
      <c r="D304" s="151"/>
      <c r="E304" s="151"/>
      <c r="F304" s="151"/>
      <c r="G304" s="151"/>
      <c r="H304" s="151"/>
      <c r="I304" s="151"/>
      <c r="J304" s="151"/>
      <c r="K304" s="151"/>
      <c r="L304" s="151"/>
      <c r="M304" s="151"/>
      <c r="N304" s="151"/>
    </row>
    <row r="305" spans="1:14" s="150" customFormat="1" ht="12" customHeight="1">
      <c r="B305" s="1470"/>
      <c r="C305" s="1470"/>
      <c r="D305" s="151"/>
      <c r="E305" s="151"/>
      <c r="F305" s="151"/>
      <c r="G305" s="151"/>
      <c r="H305" s="151"/>
      <c r="I305" s="151"/>
      <c r="J305" s="151"/>
      <c r="K305" s="151"/>
      <c r="L305" s="151"/>
      <c r="M305" s="151"/>
      <c r="N305" s="151"/>
    </row>
    <row r="306" spans="1:14" s="150" customFormat="1" ht="12" customHeight="1">
      <c r="B306" s="1470"/>
      <c r="C306" s="1470"/>
      <c r="D306" s="151"/>
      <c r="E306" s="151"/>
      <c r="F306" s="151"/>
      <c r="G306" s="151"/>
      <c r="H306" s="151"/>
      <c r="I306" s="151"/>
      <c r="J306" s="151"/>
      <c r="K306" s="151"/>
      <c r="L306" s="151"/>
      <c r="M306" s="151"/>
      <c r="N306" s="151"/>
    </row>
    <row r="307" spans="1:14" s="150" customFormat="1" ht="12" customHeight="1">
      <c r="B307" s="160"/>
      <c r="C307" s="160"/>
      <c r="D307" s="151"/>
      <c r="E307" s="151"/>
      <c r="F307" s="151"/>
      <c r="G307" s="151"/>
      <c r="H307" s="151"/>
      <c r="I307" s="151"/>
      <c r="J307" s="151"/>
      <c r="K307" s="151"/>
      <c r="L307" s="151"/>
      <c r="M307" s="151"/>
      <c r="N307" s="151"/>
    </row>
    <row r="308" spans="1:14" s="152" customFormat="1" ht="12" customHeight="1">
      <c r="A308" s="334">
        <v>952</v>
      </c>
      <c r="B308" s="335" t="s">
        <v>134</v>
      </c>
      <c r="C308" s="155"/>
      <c r="D308" s="156"/>
    </row>
    <row r="309" spans="1:14" s="150" customFormat="1" ht="12" customHeight="1">
      <c r="B309" s="1468" t="s">
        <v>223</v>
      </c>
      <c r="C309" s="1468"/>
      <c r="D309" s="151"/>
      <c r="E309" s="151"/>
      <c r="F309" s="151"/>
      <c r="G309" s="151"/>
      <c r="H309" s="151"/>
      <c r="I309" s="151"/>
      <c r="J309" s="151"/>
      <c r="K309" s="151"/>
      <c r="L309" s="151"/>
      <c r="M309" s="151"/>
      <c r="N309" s="151"/>
    </row>
    <row r="310" spans="1:14" s="150" customFormat="1" ht="12" customHeight="1">
      <c r="B310" s="1474"/>
      <c r="C310" s="1474"/>
      <c r="D310" s="151"/>
      <c r="E310" s="151"/>
      <c r="F310" s="151"/>
      <c r="G310" s="151"/>
      <c r="H310" s="151"/>
      <c r="I310" s="151"/>
      <c r="J310" s="151"/>
      <c r="K310" s="151"/>
      <c r="L310" s="151"/>
      <c r="M310" s="151"/>
      <c r="N310" s="151"/>
    </row>
    <row r="311" spans="1:14" s="150" customFormat="1" ht="12" customHeight="1">
      <c r="B311" s="1474"/>
      <c r="C311" s="1474"/>
      <c r="D311" s="151"/>
      <c r="E311" s="151"/>
      <c r="F311" s="151"/>
      <c r="G311" s="151"/>
      <c r="H311" s="151"/>
      <c r="I311" s="151"/>
      <c r="J311" s="151"/>
      <c r="K311" s="151"/>
      <c r="L311" s="151"/>
      <c r="M311" s="151"/>
      <c r="N311" s="151"/>
    </row>
    <row r="312" spans="1:14" s="150" customFormat="1" ht="12" customHeight="1">
      <c r="B312" s="1474"/>
      <c r="C312" s="1474"/>
      <c r="D312" s="151"/>
      <c r="E312" s="151"/>
      <c r="F312" s="151"/>
      <c r="G312" s="151"/>
      <c r="H312" s="151"/>
      <c r="I312" s="151"/>
      <c r="J312" s="151"/>
      <c r="K312" s="151"/>
      <c r="L312" s="151"/>
      <c r="M312" s="151"/>
      <c r="N312" s="151"/>
    </row>
    <row r="313" spans="1:14" s="150" customFormat="1" ht="12" customHeight="1">
      <c r="B313" s="1474"/>
      <c r="C313" s="1474"/>
      <c r="D313" s="151"/>
      <c r="E313" s="151"/>
      <c r="F313" s="151"/>
      <c r="G313" s="151"/>
      <c r="H313" s="151"/>
      <c r="I313" s="151"/>
      <c r="J313" s="151"/>
      <c r="K313" s="151"/>
      <c r="L313" s="151"/>
      <c r="M313" s="151"/>
      <c r="N313" s="151"/>
    </row>
    <row r="314" spans="1:14" s="150" customFormat="1" ht="12" customHeight="1">
      <c r="B314" s="1474"/>
      <c r="C314" s="1474"/>
      <c r="D314" s="151"/>
      <c r="E314" s="151"/>
      <c r="F314" s="151"/>
      <c r="G314" s="151"/>
      <c r="H314" s="151"/>
      <c r="I314" s="151"/>
      <c r="J314" s="151"/>
      <c r="K314" s="151"/>
      <c r="L314" s="151"/>
      <c r="M314" s="151"/>
      <c r="N314" s="151"/>
    </row>
    <row r="315" spans="1:14" s="150" customFormat="1" ht="12" customHeight="1">
      <c r="B315" s="160"/>
      <c r="C315" s="160"/>
      <c r="D315" s="151"/>
      <c r="E315" s="151"/>
      <c r="F315" s="151"/>
      <c r="G315" s="151"/>
      <c r="H315" s="151"/>
      <c r="I315" s="151"/>
      <c r="J315" s="151"/>
      <c r="K315" s="151"/>
      <c r="L315" s="151"/>
      <c r="M315" s="151"/>
      <c r="N315" s="151"/>
    </row>
    <row r="316" spans="1:14" s="152" customFormat="1" ht="12" customHeight="1">
      <c r="A316" s="334">
        <v>953</v>
      </c>
      <c r="B316" s="335" t="s">
        <v>136</v>
      </c>
      <c r="C316" s="155"/>
      <c r="D316" s="156"/>
    </row>
    <row r="317" spans="1:14" s="150" customFormat="1" ht="12" customHeight="1">
      <c r="B317" s="1468" t="s">
        <v>222</v>
      </c>
      <c r="C317" s="1468"/>
      <c r="D317" s="158"/>
      <c r="E317" s="158"/>
      <c r="F317" s="158"/>
      <c r="G317" s="158"/>
      <c r="H317" s="158"/>
      <c r="I317" s="158"/>
      <c r="J317" s="158"/>
      <c r="K317" s="158"/>
      <c r="L317" s="158"/>
      <c r="M317" s="158"/>
      <c r="N317" s="158"/>
    </row>
    <row r="318" spans="1:14" s="150" customFormat="1" ht="12" customHeight="1">
      <c r="B318" s="1471"/>
      <c r="C318" s="1471"/>
      <c r="D318" s="158"/>
      <c r="E318" s="158"/>
      <c r="F318" s="158"/>
      <c r="G318" s="158"/>
      <c r="H318" s="158"/>
      <c r="I318" s="158"/>
      <c r="J318" s="158"/>
      <c r="K318" s="158"/>
      <c r="L318" s="158"/>
      <c r="M318" s="158"/>
      <c r="N318" s="158"/>
    </row>
    <row r="319" spans="1:14" s="150" customFormat="1" ht="12" customHeight="1">
      <c r="B319" s="1471"/>
      <c r="C319" s="1471"/>
      <c r="D319" s="158"/>
      <c r="E319" s="158"/>
      <c r="F319" s="158"/>
      <c r="G319" s="158"/>
      <c r="H319" s="158"/>
      <c r="I319" s="158"/>
      <c r="J319" s="158"/>
      <c r="K319" s="158"/>
      <c r="L319" s="158"/>
      <c r="M319" s="158"/>
      <c r="N319" s="158"/>
    </row>
    <row r="320" spans="1:14" s="150" customFormat="1" ht="12" customHeight="1">
      <c r="B320" s="1471"/>
      <c r="C320" s="1471"/>
      <c r="D320" s="158"/>
      <c r="E320" s="158"/>
      <c r="F320" s="158"/>
      <c r="G320" s="158"/>
      <c r="H320" s="158"/>
      <c r="I320" s="158"/>
      <c r="J320" s="158"/>
      <c r="K320" s="158"/>
      <c r="L320" s="158"/>
      <c r="M320" s="158"/>
      <c r="N320" s="158"/>
    </row>
    <row r="321" spans="1:14" s="150" customFormat="1" ht="12" customHeight="1">
      <c r="B321" s="1471"/>
      <c r="C321" s="1471"/>
      <c r="D321" s="158"/>
      <c r="E321" s="158"/>
      <c r="F321" s="158"/>
      <c r="G321" s="158"/>
      <c r="H321" s="158"/>
      <c r="I321" s="158"/>
      <c r="J321" s="158"/>
      <c r="K321" s="158"/>
      <c r="L321" s="158"/>
      <c r="M321" s="158"/>
      <c r="N321" s="158"/>
    </row>
    <row r="322" spans="1:14" s="150" customFormat="1" ht="12" customHeight="1">
      <c r="B322" s="1471"/>
      <c r="C322" s="1471"/>
      <c r="D322" s="158"/>
      <c r="E322" s="158"/>
      <c r="F322" s="158"/>
      <c r="G322" s="158"/>
      <c r="H322" s="158"/>
      <c r="I322" s="158"/>
      <c r="J322" s="158"/>
      <c r="K322" s="158"/>
      <c r="L322" s="158"/>
      <c r="M322" s="158"/>
      <c r="N322" s="158"/>
    </row>
    <row r="323" spans="1:14" s="150" customFormat="1" ht="12" customHeight="1">
      <c r="B323" s="1471"/>
      <c r="C323" s="1471"/>
      <c r="D323" s="158"/>
      <c r="E323" s="158"/>
      <c r="F323" s="158"/>
      <c r="G323" s="158"/>
      <c r="H323" s="158"/>
      <c r="I323" s="158"/>
      <c r="J323" s="158"/>
      <c r="K323" s="158"/>
      <c r="L323" s="158"/>
      <c r="M323" s="158"/>
      <c r="N323" s="158"/>
    </row>
    <row r="324" spans="1:14" s="150" customFormat="1" ht="12" customHeight="1">
      <c r="B324" s="159"/>
      <c r="C324" s="159"/>
      <c r="D324" s="158"/>
      <c r="E324" s="158"/>
      <c r="F324" s="158"/>
      <c r="G324" s="158"/>
      <c r="H324" s="158"/>
      <c r="I324" s="158"/>
      <c r="J324" s="158"/>
      <c r="K324" s="158"/>
      <c r="L324" s="158"/>
      <c r="M324" s="158"/>
      <c r="N324" s="158"/>
    </row>
    <row r="325" spans="1:14" s="152" customFormat="1" ht="12" customHeight="1">
      <c r="A325" s="334">
        <v>954</v>
      </c>
      <c r="B325" s="335" t="s">
        <v>137</v>
      </c>
      <c r="C325" s="155"/>
      <c r="D325" s="156"/>
    </row>
    <row r="326" spans="1:14" s="150" customFormat="1" ht="12" customHeight="1">
      <c r="B326" s="1468" t="s">
        <v>221</v>
      </c>
      <c r="C326" s="1469"/>
      <c r="D326" s="151"/>
      <c r="E326" s="151"/>
      <c r="F326" s="151"/>
      <c r="G326" s="151"/>
      <c r="H326" s="151"/>
      <c r="I326" s="151"/>
      <c r="J326" s="151"/>
      <c r="K326" s="151"/>
      <c r="L326" s="151"/>
      <c r="M326" s="151"/>
      <c r="N326" s="151"/>
    </row>
    <row r="327" spans="1:14" s="150" customFormat="1" ht="12" customHeight="1">
      <c r="B327" s="1470"/>
      <c r="C327" s="1470"/>
      <c r="D327" s="151"/>
      <c r="E327" s="151"/>
      <c r="F327" s="151"/>
      <c r="G327" s="151"/>
      <c r="H327" s="151"/>
      <c r="I327" s="151"/>
      <c r="J327" s="151"/>
      <c r="K327" s="151"/>
      <c r="L327" s="151"/>
      <c r="M327" s="151"/>
      <c r="N327" s="151"/>
    </row>
    <row r="328" spans="1:14" s="150" customFormat="1" ht="12" customHeight="1">
      <c r="B328" s="1470"/>
      <c r="C328" s="1470"/>
      <c r="D328" s="151"/>
      <c r="E328" s="151"/>
      <c r="F328" s="151"/>
      <c r="G328" s="151"/>
      <c r="H328" s="151"/>
      <c r="I328" s="151"/>
      <c r="J328" s="151"/>
      <c r="K328" s="151"/>
      <c r="L328" s="151"/>
      <c r="M328" s="151"/>
      <c r="N328" s="151"/>
    </row>
    <row r="329" spans="1:14" s="150" customFormat="1" ht="12" customHeight="1">
      <c r="B329" s="1470"/>
      <c r="C329" s="1470"/>
      <c r="D329" s="151"/>
      <c r="E329" s="151"/>
      <c r="F329" s="151"/>
      <c r="G329" s="151"/>
      <c r="H329" s="151"/>
      <c r="I329" s="151"/>
      <c r="J329" s="151"/>
      <c r="K329" s="151"/>
      <c r="L329" s="151"/>
      <c r="M329" s="151"/>
      <c r="N329" s="151"/>
    </row>
    <row r="330" spans="1:14" s="150" customFormat="1" ht="12" customHeight="1">
      <c r="B330" s="1470"/>
      <c r="C330" s="1470"/>
      <c r="D330" s="151"/>
      <c r="E330" s="151"/>
      <c r="F330" s="151"/>
      <c r="G330" s="151"/>
      <c r="H330" s="151"/>
      <c r="I330" s="151"/>
      <c r="J330" s="151"/>
      <c r="K330" s="151"/>
      <c r="L330" s="151"/>
      <c r="M330" s="151"/>
      <c r="N330" s="151"/>
    </row>
    <row r="331" spans="1:14" s="150" customFormat="1" ht="12" customHeight="1">
      <c r="B331" s="1470"/>
      <c r="C331" s="1470"/>
      <c r="D331" s="151"/>
      <c r="E331" s="151"/>
      <c r="F331" s="151"/>
      <c r="G331" s="151"/>
      <c r="H331" s="151"/>
      <c r="I331" s="151"/>
      <c r="J331" s="151"/>
      <c r="K331" s="151"/>
      <c r="L331" s="151"/>
      <c r="M331" s="151"/>
      <c r="N331" s="151"/>
    </row>
    <row r="332" spans="1:14" s="150" customFormat="1" ht="12" customHeight="1">
      <c r="B332" s="157"/>
      <c r="C332" s="157"/>
      <c r="D332" s="151"/>
      <c r="E332" s="151"/>
      <c r="F332" s="151"/>
      <c r="G332" s="151"/>
      <c r="H332" s="151"/>
      <c r="I332" s="151"/>
      <c r="J332" s="151"/>
      <c r="K332" s="151"/>
      <c r="L332" s="151"/>
      <c r="M332" s="151"/>
      <c r="N332" s="151"/>
    </row>
    <row r="333" spans="1:14" s="152" customFormat="1" ht="12" customHeight="1">
      <c r="A333" s="334">
        <v>955</v>
      </c>
      <c r="B333" s="335" t="s">
        <v>138</v>
      </c>
      <c r="C333" s="154"/>
      <c r="D333" s="153"/>
      <c r="E333" s="153"/>
      <c r="F333" s="153"/>
      <c r="G333" s="153"/>
      <c r="H333" s="153"/>
      <c r="I333" s="153"/>
      <c r="J333" s="153"/>
      <c r="K333" s="153"/>
      <c r="L333" s="153"/>
      <c r="M333" s="153"/>
      <c r="N333" s="153"/>
    </row>
    <row r="334" spans="1:14" s="150" customFormat="1" ht="12" customHeight="1">
      <c r="B334" s="1468" t="s">
        <v>438</v>
      </c>
      <c r="C334" s="1469"/>
      <c r="D334" s="151"/>
      <c r="E334" s="151"/>
      <c r="F334" s="151"/>
      <c r="G334" s="151"/>
      <c r="H334" s="151"/>
      <c r="I334" s="151"/>
      <c r="J334" s="151"/>
      <c r="K334" s="151"/>
      <c r="L334" s="151"/>
      <c r="M334" s="151"/>
      <c r="N334" s="151"/>
    </row>
    <row r="335" spans="1:14" s="150" customFormat="1" ht="12" customHeight="1">
      <c r="B335" s="1470"/>
      <c r="C335" s="1470"/>
      <c r="D335" s="151"/>
      <c r="E335" s="151"/>
      <c r="F335" s="151"/>
      <c r="G335" s="151"/>
      <c r="H335" s="151"/>
      <c r="I335" s="151"/>
      <c r="J335" s="151"/>
      <c r="K335" s="151"/>
      <c r="L335" s="151"/>
      <c r="M335" s="151"/>
      <c r="N335" s="151"/>
    </row>
    <row r="336" spans="1:14" s="150" customFormat="1" ht="12" customHeight="1">
      <c r="B336" s="1470"/>
      <c r="C336" s="1470"/>
      <c r="D336" s="151"/>
      <c r="E336" s="151"/>
      <c r="F336" s="151"/>
      <c r="G336" s="151"/>
      <c r="H336" s="151"/>
      <c r="I336" s="151"/>
      <c r="J336" s="151"/>
      <c r="K336" s="151"/>
      <c r="L336" s="151"/>
      <c r="M336" s="151"/>
      <c r="N336" s="151"/>
    </row>
    <row r="337" spans="1:14" s="150" customFormat="1" ht="12" customHeight="1">
      <c r="B337" s="1470"/>
      <c r="C337" s="1470"/>
      <c r="D337" s="151"/>
      <c r="E337" s="151"/>
      <c r="F337" s="151"/>
      <c r="G337" s="151"/>
      <c r="H337" s="151"/>
      <c r="I337" s="151"/>
      <c r="J337" s="151"/>
      <c r="K337" s="151"/>
      <c r="L337" s="151"/>
      <c r="M337" s="151"/>
      <c r="N337" s="151"/>
    </row>
    <row r="338" spans="1:14" s="147" customFormat="1" ht="12" customHeight="1">
      <c r="B338" s="1470"/>
      <c r="C338" s="1470"/>
      <c r="D338" s="149"/>
    </row>
    <row r="339" spans="1:14" s="147" customFormat="1" ht="12" customHeight="1">
      <c r="B339" s="1470"/>
      <c r="C339" s="1470"/>
      <c r="D339" s="148"/>
    </row>
    <row r="340" spans="1:14" s="147" customFormat="1" ht="12" customHeight="1">
      <c r="B340" s="157"/>
      <c r="C340" s="157"/>
      <c r="D340" s="148"/>
    </row>
    <row r="341" spans="1:14" s="150" customFormat="1" ht="12" customHeight="1">
      <c r="B341" s="157"/>
      <c r="C341" s="157"/>
      <c r="D341" s="158"/>
      <c r="E341" s="158"/>
      <c r="F341" s="158"/>
      <c r="G341" s="158"/>
      <c r="H341" s="158"/>
      <c r="I341" s="158"/>
      <c r="J341" s="158"/>
      <c r="K341" s="158"/>
      <c r="L341" s="158"/>
      <c r="M341" s="158"/>
      <c r="N341" s="158"/>
    </row>
    <row r="342" spans="1:14" ht="15" customHeight="1">
      <c r="A342" s="341"/>
      <c r="B342" s="343" t="s">
        <v>573</v>
      </c>
    </row>
    <row r="343" spans="1:14" ht="12" customHeight="1">
      <c r="A343" s="341"/>
      <c r="B343" s="341"/>
    </row>
    <row r="344" spans="1:14" s="150" customFormat="1" ht="15" customHeight="1">
      <c r="A344" s="336"/>
      <c r="B344" s="333" t="s">
        <v>572</v>
      </c>
      <c r="C344" s="173"/>
      <c r="D344" s="188"/>
      <c r="E344" s="173"/>
    </row>
    <row r="345" spans="1:14" s="150" customFormat="1" ht="12" customHeight="1">
      <c r="A345" s="336"/>
      <c r="B345" s="336"/>
      <c r="C345" s="173"/>
      <c r="D345" s="188"/>
      <c r="E345" s="173"/>
    </row>
    <row r="346" spans="1:14" s="152" customFormat="1" ht="12" customHeight="1">
      <c r="A346" s="334" t="s">
        <v>411</v>
      </c>
      <c r="B346" s="344" t="s">
        <v>410</v>
      </c>
      <c r="C346" s="155"/>
      <c r="D346" s="161"/>
      <c r="E346" s="156"/>
    </row>
    <row r="347" spans="1:14" s="150" customFormat="1" ht="12" customHeight="1">
      <c r="B347" s="1477" t="s">
        <v>571</v>
      </c>
      <c r="C347" s="1478"/>
      <c r="D347" s="162"/>
    </row>
    <row r="348" spans="1:14" s="150" customFormat="1" ht="12" customHeight="1">
      <c r="B348" s="1479"/>
      <c r="C348" s="1479"/>
      <c r="D348" s="162"/>
    </row>
    <row r="349" spans="1:14" s="150" customFormat="1" ht="12" customHeight="1">
      <c r="B349" s="164"/>
      <c r="C349" s="164"/>
      <c r="D349" s="162"/>
    </row>
    <row r="350" spans="1:14" s="150" customFormat="1" ht="12" customHeight="1">
      <c r="A350" s="187"/>
      <c r="B350" s="194" t="s">
        <v>570</v>
      </c>
      <c r="C350" s="164"/>
      <c r="D350" s="162"/>
    </row>
    <row r="351" spans="1:14" s="150" customFormat="1" ht="12" customHeight="1">
      <c r="A351" s="187"/>
      <c r="B351" s="194" t="s">
        <v>569</v>
      </c>
      <c r="C351" s="164"/>
      <c r="D351" s="162"/>
    </row>
    <row r="352" spans="1:14" s="150" customFormat="1" ht="12" customHeight="1">
      <c r="A352" s="187"/>
      <c r="B352" s="194" t="s">
        <v>511</v>
      </c>
      <c r="C352" s="164"/>
      <c r="D352" s="162"/>
    </row>
    <row r="353" spans="1:5" s="150" customFormat="1" ht="12" customHeight="1">
      <c r="B353" s="194" t="s">
        <v>510</v>
      </c>
      <c r="C353" s="164"/>
      <c r="D353" s="162"/>
    </row>
    <row r="354" spans="1:5" s="150" customFormat="1" ht="12" customHeight="1">
      <c r="B354" s="194"/>
      <c r="C354" s="164"/>
      <c r="D354" s="162"/>
    </row>
    <row r="355" spans="1:5" s="150" customFormat="1" ht="12" customHeight="1">
      <c r="B355" s="194" t="s">
        <v>568</v>
      </c>
      <c r="C355" s="164"/>
      <c r="D355" s="162"/>
      <c r="E355" s="183"/>
    </row>
    <row r="356" spans="1:5" s="150" customFormat="1" ht="12" customHeight="1">
      <c r="B356" s="164"/>
      <c r="C356" s="164"/>
      <c r="D356" s="162"/>
    </row>
    <row r="357" spans="1:5" s="152" customFormat="1" ht="12" customHeight="1">
      <c r="A357" s="334" t="s">
        <v>408</v>
      </c>
      <c r="B357" s="344" t="s">
        <v>407</v>
      </c>
      <c r="C357" s="155"/>
      <c r="D357" s="161"/>
      <c r="E357" s="156"/>
    </row>
    <row r="358" spans="1:5" s="150" customFormat="1" ht="12" customHeight="1">
      <c r="B358" s="1472" t="s">
        <v>567</v>
      </c>
      <c r="C358" s="1470"/>
      <c r="D358" s="162"/>
    </row>
    <row r="359" spans="1:5" s="150" customFormat="1" ht="12" customHeight="1">
      <c r="B359" s="1472"/>
      <c r="C359" s="1470"/>
      <c r="D359" s="162"/>
    </row>
    <row r="360" spans="1:5" s="150" customFormat="1" ht="12" customHeight="1">
      <c r="B360" s="1472"/>
      <c r="C360" s="1470"/>
      <c r="D360" s="162"/>
    </row>
    <row r="361" spans="1:5" s="150" customFormat="1" ht="12" customHeight="1">
      <c r="B361" s="164"/>
      <c r="C361" s="164"/>
      <c r="D361" s="162"/>
    </row>
    <row r="362" spans="1:5" s="150" customFormat="1" ht="12" customHeight="1">
      <c r="B362" s="1473" t="s">
        <v>566</v>
      </c>
      <c r="C362" s="1470"/>
      <c r="D362" s="162"/>
    </row>
    <row r="363" spans="1:5" s="150" customFormat="1" ht="12" customHeight="1">
      <c r="B363" s="1473"/>
      <c r="C363" s="1470"/>
      <c r="D363" s="162"/>
    </row>
    <row r="364" spans="1:5" s="150" customFormat="1" ht="12" customHeight="1">
      <c r="B364" s="1473"/>
      <c r="C364" s="1470"/>
      <c r="D364" s="162"/>
    </row>
    <row r="365" spans="1:5" s="150" customFormat="1" ht="12" customHeight="1">
      <c r="B365" s="1473"/>
      <c r="C365" s="1470"/>
      <c r="D365" s="162"/>
    </row>
    <row r="366" spans="1:5" s="150" customFormat="1" ht="12" customHeight="1">
      <c r="B366" s="1470"/>
      <c r="C366" s="1470"/>
      <c r="D366" s="162"/>
    </row>
    <row r="367" spans="1:5" s="150" customFormat="1" ht="12" customHeight="1">
      <c r="B367" s="195"/>
      <c r="C367" s="195"/>
      <c r="D367" s="162"/>
    </row>
    <row r="368" spans="1:5" s="166" customFormat="1" ht="18.75" customHeight="1">
      <c r="A368" s="337"/>
      <c r="B368" s="333" t="s">
        <v>565</v>
      </c>
      <c r="D368" s="167"/>
    </row>
    <row r="369" spans="1:5" s="150" customFormat="1" ht="12" customHeight="1">
      <c r="A369" s="332"/>
      <c r="B369" s="338"/>
      <c r="D369" s="162"/>
    </row>
    <row r="370" spans="1:5" s="152" customFormat="1" ht="12" customHeight="1">
      <c r="A370" s="334" t="s">
        <v>405</v>
      </c>
      <c r="B370" s="342" t="s">
        <v>564</v>
      </c>
      <c r="C370" s="155"/>
      <c r="D370" s="161"/>
      <c r="E370" s="156"/>
    </row>
    <row r="371" spans="1:5" s="150" customFormat="1" ht="12" customHeight="1">
      <c r="B371" s="1469" t="s">
        <v>563</v>
      </c>
      <c r="C371" s="1469"/>
      <c r="D371" s="162"/>
    </row>
    <row r="372" spans="1:5" s="150" customFormat="1" ht="12" customHeight="1">
      <c r="B372" s="1472"/>
      <c r="C372" s="1472"/>
      <c r="D372" s="162"/>
    </row>
    <row r="373" spans="1:5" s="150" customFormat="1" ht="12" customHeight="1">
      <c r="B373" s="1472"/>
      <c r="C373" s="1472"/>
      <c r="D373" s="162"/>
    </row>
    <row r="374" spans="1:5" s="150" customFormat="1" ht="12" customHeight="1">
      <c r="B374" s="1472"/>
      <c r="C374" s="1472"/>
      <c r="D374" s="162"/>
    </row>
    <row r="375" spans="1:5" s="150" customFormat="1" ht="12" customHeight="1">
      <c r="B375" s="1472"/>
      <c r="C375" s="1472"/>
      <c r="D375" s="162"/>
    </row>
    <row r="376" spans="1:5" s="150" customFormat="1" ht="12" customHeight="1">
      <c r="B376" s="164"/>
      <c r="C376" s="164"/>
      <c r="D376" s="162"/>
    </row>
    <row r="377" spans="1:5" s="150" customFormat="1" ht="12" customHeight="1">
      <c r="B377" s="1472" t="s">
        <v>562</v>
      </c>
      <c r="C377" s="1472"/>
      <c r="D377" s="162"/>
    </row>
    <row r="378" spans="1:5" s="150" customFormat="1" ht="12" customHeight="1">
      <c r="B378" s="1472"/>
      <c r="C378" s="1472"/>
      <c r="D378" s="162"/>
    </row>
    <row r="379" spans="1:5" s="150" customFormat="1" ht="12" customHeight="1">
      <c r="B379" s="1472"/>
      <c r="C379" s="1472"/>
      <c r="D379" s="162"/>
    </row>
    <row r="380" spans="1:5" s="150" customFormat="1" ht="12" customHeight="1">
      <c r="B380" s="1472"/>
      <c r="C380" s="1472"/>
      <c r="D380" s="162"/>
    </row>
    <row r="381" spans="1:5" s="150" customFormat="1" ht="12" customHeight="1">
      <c r="B381" s="164"/>
      <c r="C381" s="164"/>
      <c r="D381" s="162"/>
    </row>
    <row r="382" spans="1:5" s="150" customFormat="1" ht="12" customHeight="1">
      <c r="B382" s="1472" t="s">
        <v>561</v>
      </c>
      <c r="C382" s="1472"/>
      <c r="D382" s="162"/>
    </row>
    <row r="383" spans="1:5" s="150" customFormat="1" ht="12" customHeight="1">
      <c r="B383" s="1472"/>
      <c r="C383" s="1472"/>
      <c r="D383" s="162"/>
    </row>
    <row r="384" spans="1:5" s="150" customFormat="1" ht="12" customHeight="1">
      <c r="B384" s="164"/>
      <c r="C384" s="164"/>
      <c r="D384" s="162"/>
    </row>
    <row r="385" spans="1:5" s="152" customFormat="1" ht="12" customHeight="1">
      <c r="A385" s="334" t="s">
        <v>402</v>
      </c>
      <c r="B385" s="344" t="s">
        <v>560</v>
      </c>
      <c r="C385" s="155"/>
      <c r="D385" s="161"/>
    </row>
    <row r="386" spans="1:5" s="150" customFormat="1" ht="12" customHeight="1">
      <c r="A386" s="169"/>
      <c r="B386" s="1472" t="s">
        <v>559</v>
      </c>
      <c r="C386" s="1472"/>
      <c r="D386" s="172"/>
      <c r="E386" s="169"/>
    </row>
    <row r="387" spans="1:5" s="150" customFormat="1" ht="12" customHeight="1">
      <c r="A387" s="169"/>
      <c r="B387" s="1472"/>
      <c r="C387" s="1472"/>
      <c r="D387" s="172"/>
      <c r="E387" s="169"/>
    </row>
    <row r="388" spans="1:5" s="150" customFormat="1" ht="12" customHeight="1">
      <c r="A388" s="169"/>
      <c r="B388" s="1472"/>
      <c r="C388" s="1472"/>
      <c r="D388" s="172"/>
      <c r="E388" s="169"/>
    </row>
    <row r="389" spans="1:5" s="150" customFormat="1" ht="12" customHeight="1">
      <c r="A389" s="169"/>
      <c r="B389" s="1472"/>
      <c r="C389" s="1472"/>
      <c r="D389" s="172"/>
      <c r="E389" s="169"/>
    </row>
    <row r="390" spans="1:5" s="150" customFormat="1" ht="12" customHeight="1">
      <c r="A390" s="169"/>
      <c r="B390" s="168"/>
      <c r="C390" s="168"/>
      <c r="D390" s="172"/>
      <c r="E390" s="169"/>
    </row>
    <row r="391" spans="1:5" s="150" customFormat="1" ht="12" customHeight="1">
      <c r="B391" s="1472" t="s">
        <v>558</v>
      </c>
      <c r="C391" s="1472"/>
      <c r="D391" s="162"/>
    </row>
    <row r="392" spans="1:5" s="150" customFormat="1" ht="12" customHeight="1">
      <c r="B392" s="1472"/>
      <c r="C392" s="1472"/>
      <c r="D392" s="162"/>
    </row>
    <row r="393" spans="1:5" s="150" customFormat="1" ht="12" customHeight="1">
      <c r="B393" s="1472"/>
      <c r="C393" s="1472"/>
      <c r="D393" s="162"/>
    </row>
    <row r="394" spans="1:5" s="150" customFormat="1" ht="12" customHeight="1">
      <c r="B394" s="164"/>
      <c r="C394" s="164"/>
      <c r="D394" s="162"/>
    </row>
    <row r="395" spans="1:5" s="152" customFormat="1" ht="12" customHeight="1">
      <c r="A395" s="334" t="s">
        <v>399</v>
      </c>
      <c r="B395" s="344" t="s">
        <v>398</v>
      </c>
      <c r="C395" s="155"/>
      <c r="D395" s="161"/>
      <c r="E395" s="156"/>
    </row>
    <row r="396" spans="1:5" s="150" customFormat="1" ht="12" customHeight="1">
      <c r="A396" s="169"/>
      <c r="B396" s="1472" t="s">
        <v>557</v>
      </c>
      <c r="C396" s="1472"/>
      <c r="D396" s="172"/>
      <c r="E396" s="169"/>
    </row>
    <row r="397" spans="1:5" s="150" customFormat="1" ht="12" customHeight="1">
      <c r="A397" s="169"/>
      <c r="B397" s="1472"/>
      <c r="C397" s="1472"/>
      <c r="D397" s="172"/>
      <c r="E397" s="169"/>
    </row>
    <row r="398" spans="1:5" s="150" customFormat="1" ht="12" customHeight="1">
      <c r="A398" s="169"/>
      <c r="B398" s="1472"/>
      <c r="C398" s="1472"/>
      <c r="D398" s="172"/>
      <c r="E398" s="169"/>
    </row>
    <row r="399" spans="1:5" s="150" customFormat="1" ht="12" customHeight="1">
      <c r="B399" s="164"/>
      <c r="C399" s="164"/>
      <c r="D399" s="162"/>
    </row>
    <row r="400" spans="1:5" s="150" customFormat="1" ht="12" customHeight="1">
      <c r="B400" s="1472" t="s">
        <v>497</v>
      </c>
      <c r="C400" s="1472"/>
      <c r="D400" s="162"/>
    </row>
    <row r="401" spans="1:5" s="150" customFormat="1" ht="12" customHeight="1">
      <c r="B401" s="1472"/>
      <c r="C401" s="1472"/>
      <c r="D401" s="162"/>
    </row>
    <row r="402" spans="1:5" s="150" customFormat="1" ht="12" customHeight="1">
      <c r="B402" s="1472"/>
      <c r="C402" s="1472"/>
      <c r="D402" s="162"/>
    </row>
    <row r="403" spans="1:5" s="150" customFormat="1" ht="12" customHeight="1">
      <c r="B403" s="164"/>
      <c r="C403" s="164"/>
      <c r="D403" s="162"/>
    </row>
    <row r="404" spans="1:5" s="152" customFormat="1" ht="12" customHeight="1">
      <c r="A404" s="334" t="s">
        <v>396</v>
      </c>
      <c r="B404" s="344" t="s">
        <v>395</v>
      </c>
      <c r="C404" s="155"/>
      <c r="D404" s="161"/>
      <c r="E404" s="156"/>
    </row>
    <row r="405" spans="1:5" s="150" customFormat="1" ht="12" customHeight="1">
      <c r="A405" s="169"/>
      <c r="B405" s="1472" t="s">
        <v>556</v>
      </c>
      <c r="C405" s="1472"/>
      <c r="D405" s="172"/>
      <c r="E405" s="169"/>
    </row>
    <row r="406" spans="1:5" s="150" customFormat="1" ht="12" customHeight="1">
      <c r="A406" s="169"/>
      <c r="B406" s="1472"/>
      <c r="C406" s="1472"/>
      <c r="D406" s="172"/>
      <c r="E406" s="169"/>
    </row>
    <row r="407" spans="1:5" s="150" customFormat="1" ht="12" customHeight="1">
      <c r="A407" s="169"/>
      <c r="B407" s="1472"/>
      <c r="C407" s="1472"/>
      <c r="D407" s="172"/>
      <c r="E407" s="169"/>
    </row>
    <row r="408" spans="1:5" s="150" customFormat="1" ht="12" customHeight="1">
      <c r="A408" s="169"/>
      <c r="B408" s="164"/>
      <c r="C408" s="164"/>
      <c r="D408" s="172"/>
      <c r="E408" s="169"/>
    </row>
    <row r="409" spans="1:5" s="150" customFormat="1" ht="12" customHeight="1">
      <c r="A409" s="183"/>
      <c r="B409" s="1472" t="s">
        <v>555</v>
      </c>
      <c r="C409" s="1472"/>
      <c r="D409" s="162"/>
    </row>
    <row r="410" spans="1:5" s="150" customFormat="1" ht="12" customHeight="1">
      <c r="A410" s="183"/>
      <c r="B410" s="1472"/>
      <c r="C410" s="1472"/>
      <c r="D410" s="162"/>
    </row>
    <row r="411" spans="1:5" s="150" customFormat="1" ht="12" customHeight="1">
      <c r="A411" s="183"/>
      <c r="B411" s="1472"/>
      <c r="C411" s="1472"/>
      <c r="D411" s="162"/>
    </row>
    <row r="412" spans="1:5" s="150" customFormat="1" ht="12" customHeight="1">
      <c r="A412" s="183"/>
      <c r="B412" s="1472"/>
      <c r="C412" s="1472"/>
      <c r="D412" s="162"/>
    </row>
    <row r="413" spans="1:5" s="150" customFormat="1" ht="12" customHeight="1">
      <c r="A413" s="183"/>
      <c r="B413" s="164"/>
      <c r="C413" s="164"/>
      <c r="D413" s="162"/>
    </row>
    <row r="414" spans="1:5" s="150" customFormat="1" ht="12" customHeight="1">
      <c r="A414" s="169"/>
      <c r="B414" s="164"/>
      <c r="C414" s="164"/>
      <c r="D414" s="172"/>
    </row>
    <row r="415" spans="1:5" s="152" customFormat="1" ht="12" customHeight="1">
      <c r="A415" s="334" t="s">
        <v>393</v>
      </c>
      <c r="B415" s="344" t="s">
        <v>392</v>
      </c>
      <c r="C415" s="155"/>
      <c r="D415" s="161"/>
      <c r="E415" s="156"/>
    </row>
    <row r="416" spans="1:5" s="150" customFormat="1" ht="12" customHeight="1">
      <c r="B416" s="1472" t="s">
        <v>554</v>
      </c>
      <c r="C416" s="1472"/>
      <c r="D416" s="162"/>
    </row>
    <row r="417" spans="1:5" s="150" customFormat="1" ht="12" customHeight="1">
      <c r="B417" s="1472"/>
      <c r="C417" s="1472"/>
      <c r="D417" s="162"/>
    </row>
    <row r="418" spans="1:5" s="150" customFormat="1" ht="12" customHeight="1">
      <c r="B418" s="1472"/>
      <c r="C418" s="1472"/>
      <c r="D418" s="162"/>
    </row>
    <row r="419" spans="1:5" s="150" customFormat="1" ht="12" customHeight="1">
      <c r="B419" s="1472"/>
      <c r="C419" s="1472"/>
      <c r="D419" s="162"/>
    </row>
    <row r="420" spans="1:5" s="150" customFormat="1" ht="12" customHeight="1">
      <c r="B420" s="168"/>
      <c r="C420" s="168"/>
      <c r="D420" s="162"/>
    </row>
    <row r="421" spans="1:5" s="166" customFormat="1" ht="17.25" customHeight="1">
      <c r="A421" s="337"/>
      <c r="B421" s="333" t="s">
        <v>553</v>
      </c>
      <c r="C421" s="178"/>
      <c r="D421" s="167"/>
    </row>
    <row r="422" spans="1:5" s="150" customFormat="1" ht="12" customHeight="1">
      <c r="A422" s="332"/>
      <c r="B422" s="338"/>
      <c r="C422" s="182"/>
      <c r="D422" s="162"/>
    </row>
    <row r="423" spans="1:5" s="152" customFormat="1" ht="12" customHeight="1">
      <c r="A423" s="334" t="s">
        <v>390</v>
      </c>
      <c r="B423" s="344" t="s">
        <v>552</v>
      </c>
      <c r="C423" s="155"/>
      <c r="E423" s="156"/>
    </row>
    <row r="424" spans="1:5" s="150" customFormat="1" ht="12" customHeight="1">
      <c r="B424" s="1472" t="s">
        <v>551</v>
      </c>
      <c r="C424" s="1472"/>
      <c r="D424" s="162"/>
    </row>
    <row r="425" spans="1:5" s="150" customFormat="1" ht="12" customHeight="1">
      <c r="B425" s="1472"/>
      <c r="C425" s="1472"/>
      <c r="D425" s="162"/>
    </row>
    <row r="426" spans="1:5" s="150" customFormat="1" ht="12" customHeight="1">
      <c r="B426" s="1472"/>
      <c r="C426" s="1472"/>
      <c r="D426" s="162"/>
    </row>
    <row r="427" spans="1:5" s="150" customFormat="1" ht="12" customHeight="1">
      <c r="B427" s="1472"/>
      <c r="C427" s="1472"/>
      <c r="D427" s="162"/>
    </row>
    <row r="428" spans="1:5" s="150" customFormat="1" ht="12" customHeight="1">
      <c r="B428" s="164"/>
      <c r="C428" s="164"/>
      <c r="D428" s="162"/>
    </row>
    <row r="429" spans="1:5" s="150" customFormat="1" ht="12" customHeight="1">
      <c r="B429" s="1472" t="s">
        <v>550</v>
      </c>
      <c r="C429" s="1472"/>
      <c r="D429" s="162"/>
    </row>
    <row r="430" spans="1:5" s="150" customFormat="1" ht="12" customHeight="1">
      <c r="B430" s="1472"/>
      <c r="C430" s="1472"/>
      <c r="D430" s="162"/>
    </row>
    <row r="431" spans="1:5" s="150" customFormat="1" ht="12" customHeight="1">
      <c r="B431" s="1472"/>
      <c r="C431" s="1472"/>
      <c r="D431" s="162"/>
    </row>
    <row r="432" spans="1:5" s="150" customFormat="1" ht="12" customHeight="1">
      <c r="B432" s="164"/>
      <c r="C432" s="164"/>
      <c r="D432" s="162"/>
    </row>
    <row r="433" spans="1:5" s="152" customFormat="1" ht="12" customHeight="1">
      <c r="A433" s="334" t="s">
        <v>387</v>
      </c>
      <c r="B433" s="344" t="s">
        <v>549</v>
      </c>
      <c r="C433" s="155"/>
      <c r="E433" s="156"/>
    </row>
    <row r="434" spans="1:5" s="150" customFormat="1" ht="12" customHeight="1">
      <c r="B434" s="1472" t="s">
        <v>548</v>
      </c>
      <c r="C434" s="1472"/>
      <c r="D434" s="162"/>
    </row>
    <row r="435" spans="1:5" s="150" customFormat="1" ht="12" customHeight="1">
      <c r="B435" s="1472"/>
      <c r="C435" s="1472"/>
      <c r="D435" s="162"/>
    </row>
    <row r="436" spans="1:5" s="150" customFormat="1" ht="12" customHeight="1">
      <c r="B436" s="1472"/>
      <c r="C436" s="1472"/>
      <c r="D436" s="162"/>
    </row>
    <row r="437" spans="1:5" s="150" customFormat="1" ht="12" customHeight="1">
      <c r="B437" s="1472"/>
      <c r="C437" s="1472"/>
      <c r="D437" s="162"/>
    </row>
    <row r="438" spans="1:5" s="150" customFormat="1" ht="12" customHeight="1">
      <c r="B438" s="164"/>
      <c r="C438" s="164"/>
      <c r="D438" s="162"/>
    </row>
    <row r="439" spans="1:5" s="150" customFormat="1" ht="12" customHeight="1">
      <c r="B439" s="1472" t="s">
        <v>547</v>
      </c>
      <c r="C439" s="1472"/>
      <c r="D439" s="162"/>
    </row>
    <row r="440" spans="1:5" s="150" customFormat="1" ht="12" customHeight="1">
      <c r="B440" s="1472"/>
      <c r="C440" s="1472"/>
      <c r="D440" s="162"/>
    </row>
    <row r="441" spans="1:5" s="150" customFormat="1" ht="12" customHeight="1">
      <c r="B441" s="1472"/>
      <c r="C441" s="1472"/>
      <c r="D441" s="162"/>
    </row>
    <row r="442" spans="1:5" s="150" customFormat="1" ht="12" customHeight="1">
      <c r="B442" s="164"/>
      <c r="C442" s="164"/>
      <c r="D442" s="162"/>
    </row>
    <row r="443" spans="1:5" s="152" customFormat="1" ht="12" customHeight="1">
      <c r="A443" s="334" t="s">
        <v>384</v>
      </c>
      <c r="B443" s="344" t="s">
        <v>383</v>
      </c>
      <c r="C443" s="155"/>
    </row>
    <row r="444" spans="1:5" s="150" customFormat="1" ht="12" customHeight="1">
      <c r="A444" s="169"/>
      <c r="B444" s="1472" t="s">
        <v>546</v>
      </c>
      <c r="C444" s="1472"/>
      <c r="D444" s="172"/>
      <c r="E444" s="169"/>
    </row>
    <row r="445" spans="1:5" s="150" customFormat="1" ht="12" customHeight="1">
      <c r="A445" s="169"/>
      <c r="B445" s="1472"/>
      <c r="C445" s="1472"/>
      <c r="D445" s="172"/>
      <c r="E445" s="169"/>
    </row>
    <row r="446" spans="1:5" s="150" customFormat="1" ht="12" customHeight="1">
      <c r="A446" s="169"/>
      <c r="B446" s="1472"/>
      <c r="C446" s="1472"/>
      <c r="D446" s="172"/>
      <c r="E446" s="169"/>
    </row>
    <row r="447" spans="1:5" s="150" customFormat="1" ht="12" customHeight="1">
      <c r="A447" s="169"/>
      <c r="B447" s="1472"/>
      <c r="C447" s="1472"/>
      <c r="D447" s="172"/>
      <c r="E447" s="169"/>
    </row>
    <row r="448" spans="1:5" s="150" customFormat="1" ht="12" customHeight="1">
      <c r="A448" s="169"/>
      <c r="B448" s="164"/>
      <c r="C448" s="164"/>
      <c r="D448" s="172"/>
      <c r="E448" s="169"/>
    </row>
    <row r="449" spans="1:5" s="150" customFormat="1" ht="12" customHeight="1">
      <c r="B449" s="1472" t="s">
        <v>545</v>
      </c>
      <c r="C449" s="1472"/>
      <c r="D449" s="162"/>
    </row>
    <row r="450" spans="1:5" s="150" customFormat="1" ht="12" customHeight="1">
      <c r="B450" s="1472"/>
      <c r="C450" s="1472"/>
      <c r="D450" s="162"/>
    </row>
    <row r="451" spans="1:5" s="150" customFormat="1" ht="12" customHeight="1">
      <c r="B451" s="1472"/>
      <c r="C451" s="1472"/>
      <c r="D451" s="162"/>
    </row>
    <row r="452" spans="1:5" s="150" customFormat="1" ht="12" customHeight="1">
      <c r="B452" s="164"/>
      <c r="C452" s="164"/>
      <c r="D452" s="162"/>
    </row>
    <row r="453" spans="1:5" s="152" customFormat="1" ht="12" customHeight="1">
      <c r="A453" s="334" t="s">
        <v>381</v>
      </c>
      <c r="B453" s="345" t="s">
        <v>380</v>
      </c>
      <c r="C453" s="165"/>
    </row>
    <row r="454" spans="1:5" s="150" customFormat="1" ht="12" customHeight="1">
      <c r="A454" s="169"/>
      <c r="B454" s="1472" t="s">
        <v>544</v>
      </c>
      <c r="C454" s="1472"/>
      <c r="D454" s="172"/>
      <c r="E454" s="169"/>
    </row>
    <row r="455" spans="1:5" s="150" customFormat="1" ht="12" customHeight="1">
      <c r="A455" s="169"/>
      <c r="B455" s="1472"/>
      <c r="C455" s="1472"/>
      <c r="D455" s="172"/>
      <c r="E455" s="169"/>
    </row>
    <row r="456" spans="1:5" s="150" customFormat="1" ht="12" customHeight="1">
      <c r="A456" s="169"/>
      <c r="B456" s="1472"/>
      <c r="C456" s="1472"/>
      <c r="D456" s="172"/>
      <c r="E456" s="169"/>
    </row>
    <row r="457" spans="1:5" s="150" customFormat="1" ht="12" customHeight="1">
      <c r="A457" s="169"/>
      <c r="B457" s="1472"/>
      <c r="C457" s="1472"/>
      <c r="D457" s="172"/>
      <c r="E457" s="169"/>
    </row>
    <row r="458" spans="1:5" s="150" customFormat="1" ht="12" customHeight="1">
      <c r="A458" s="169"/>
      <c r="B458" s="164"/>
      <c r="C458" s="164"/>
      <c r="D458" s="172"/>
      <c r="E458" s="169"/>
    </row>
    <row r="459" spans="1:5" s="150" customFormat="1" ht="12" customHeight="1">
      <c r="A459" s="175"/>
      <c r="B459" s="1472" t="s">
        <v>543</v>
      </c>
      <c r="C459" s="1472"/>
      <c r="D459" s="162"/>
    </row>
    <row r="460" spans="1:5" s="150" customFormat="1" ht="12" customHeight="1">
      <c r="A460" s="175"/>
      <c r="B460" s="1472"/>
      <c r="C460" s="1472"/>
      <c r="D460" s="162"/>
    </row>
    <row r="461" spans="1:5" s="150" customFormat="1" ht="12" customHeight="1">
      <c r="A461" s="175"/>
      <c r="B461" s="1472"/>
      <c r="C461" s="1472"/>
      <c r="D461" s="162"/>
    </row>
    <row r="462" spans="1:5" s="150" customFormat="1" ht="12" customHeight="1">
      <c r="A462" s="175"/>
      <c r="B462" s="1472"/>
      <c r="C462" s="1472"/>
      <c r="D462" s="162"/>
    </row>
    <row r="463" spans="1:5" s="150" customFormat="1" ht="12" customHeight="1">
      <c r="A463" s="175"/>
      <c r="B463" s="164"/>
      <c r="C463" s="164"/>
      <c r="D463" s="162"/>
    </row>
    <row r="464" spans="1:5" s="150" customFormat="1" ht="12" customHeight="1">
      <c r="B464" s="164"/>
      <c r="C464" s="164"/>
      <c r="D464" s="162"/>
    </row>
    <row r="465" spans="1:5" s="166" customFormat="1" ht="18.75" customHeight="1">
      <c r="A465" s="333"/>
      <c r="B465" s="333" t="s">
        <v>542</v>
      </c>
      <c r="C465" s="178"/>
      <c r="D465" s="167"/>
    </row>
    <row r="466" spans="1:5" s="150" customFormat="1" ht="12" customHeight="1">
      <c r="A466" s="340"/>
      <c r="B466" s="332"/>
      <c r="D466" s="162"/>
    </row>
    <row r="467" spans="1:5" s="152" customFormat="1" ht="12" customHeight="1">
      <c r="A467" s="334" t="s">
        <v>378</v>
      </c>
      <c r="B467" s="344" t="s">
        <v>377</v>
      </c>
      <c r="C467" s="155"/>
      <c r="D467" s="161"/>
      <c r="E467" s="156"/>
    </row>
    <row r="468" spans="1:5" s="150" customFormat="1" ht="12" customHeight="1">
      <c r="A468" s="169"/>
      <c r="B468" s="1472" t="s">
        <v>442</v>
      </c>
      <c r="C468" s="1472"/>
      <c r="D468" s="162"/>
      <c r="E468" s="172"/>
    </row>
    <row r="469" spans="1:5" s="150" customFormat="1" ht="12" customHeight="1">
      <c r="A469" s="169"/>
      <c r="B469" s="1472"/>
      <c r="C469" s="1472"/>
      <c r="D469" s="162"/>
      <c r="E469" s="172"/>
    </row>
    <row r="470" spans="1:5" s="150" customFormat="1" ht="12" customHeight="1">
      <c r="A470" s="169"/>
      <c r="B470" s="181"/>
      <c r="C470" s="181"/>
      <c r="D470" s="162"/>
      <c r="E470" s="172"/>
    </row>
    <row r="471" spans="1:5" s="150" customFormat="1" ht="12" customHeight="1">
      <c r="A471" s="175"/>
      <c r="B471" s="1472" t="s">
        <v>541</v>
      </c>
      <c r="C471" s="1472"/>
      <c r="D471" s="162"/>
    </row>
    <row r="472" spans="1:5" s="150" customFormat="1" ht="12" customHeight="1">
      <c r="A472" s="175"/>
      <c r="B472" s="1472"/>
      <c r="C472" s="1472"/>
      <c r="D472" s="162"/>
    </row>
    <row r="473" spans="1:5" s="150" customFormat="1" ht="12" customHeight="1">
      <c r="A473" s="175"/>
      <c r="B473" s="1472"/>
      <c r="C473" s="1472"/>
      <c r="D473" s="162"/>
    </row>
    <row r="474" spans="1:5" s="150" customFormat="1" ht="12" customHeight="1">
      <c r="A474" s="175"/>
      <c r="B474" s="164"/>
      <c r="C474" s="164"/>
      <c r="D474" s="162"/>
    </row>
    <row r="475" spans="1:5" s="166" customFormat="1" ht="15" customHeight="1">
      <c r="A475" s="333"/>
      <c r="B475" s="333" t="s">
        <v>540</v>
      </c>
      <c r="C475" s="180"/>
      <c r="D475" s="179"/>
      <c r="E475" s="163"/>
    </row>
    <row r="476" spans="1:5" s="150" customFormat="1" ht="12" customHeight="1">
      <c r="A476" s="332"/>
      <c r="B476" s="332"/>
      <c r="D476" s="162"/>
    </row>
    <row r="477" spans="1:5" s="152" customFormat="1" ht="12" customHeight="1">
      <c r="A477" s="334" t="s">
        <v>375</v>
      </c>
      <c r="B477" s="335" t="s">
        <v>539</v>
      </c>
      <c r="C477" s="155"/>
      <c r="D477" s="161"/>
      <c r="E477" s="156"/>
    </row>
    <row r="478" spans="1:5" s="150" customFormat="1" ht="12" customHeight="1">
      <c r="B478" s="1469" t="s">
        <v>787</v>
      </c>
      <c r="C478" s="1469"/>
      <c r="D478" s="162"/>
      <c r="E478" s="172"/>
    </row>
    <row r="479" spans="1:5" s="150" customFormat="1" ht="12" customHeight="1">
      <c r="B479" s="1472"/>
      <c r="C479" s="1472"/>
      <c r="D479" s="162"/>
      <c r="E479" s="172"/>
    </row>
    <row r="480" spans="1:5" s="150" customFormat="1" ht="12" customHeight="1">
      <c r="B480" s="1470"/>
      <c r="C480" s="1470"/>
      <c r="D480" s="162"/>
      <c r="E480" s="172"/>
    </row>
    <row r="481" spans="1:5" s="150" customFormat="1" ht="12" customHeight="1">
      <c r="B481" s="1470"/>
      <c r="C481" s="1470"/>
      <c r="D481" s="162"/>
      <c r="E481" s="172"/>
    </row>
    <row r="482" spans="1:5" s="150" customFormat="1" ht="12" customHeight="1">
      <c r="B482" s="181"/>
      <c r="C482" s="181"/>
      <c r="D482" s="162"/>
      <c r="E482" s="172"/>
    </row>
    <row r="483" spans="1:5" s="150" customFormat="1" ht="12" customHeight="1">
      <c r="B483" s="1472" t="s">
        <v>538</v>
      </c>
      <c r="C483" s="1472"/>
      <c r="D483" s="162"/>
    </row>
    <row r="484" spans="1:5" s="150" customFormat="1" ht="12" customHeight="1">
      <c r="B484" s="1472"/>
      <c r="C484" s="1472"/>
      <c r="D484" s="162"/>
    </row>
    <row r="485" spans="1:5" s="150" customFormat="1" ht="12" customHeight="1">
      <c r="B485" s="1472"/>
      <c r="C485" s="1472"/>
      <c r="D485" s="162"/>
    </row>
    <row r="486" spans="1:5" s="150" customFormat="1" ht="12" customHeight="1">
      <c r="B486" s="1472"/>
      <c r="C486" s="1472"/>
      <c r="D486" s="162"/>
    </row>
    <row r="487" spans="1:5" s="150" customFormat="1" ht="12" customHeight="1">
      <c r="B487" s="1472"/>
      <c r="C487" s="1472"/>
      <c r="D487" s="162"/>
    </row>
    <row r="488" spans="1:5" s="150" customFormat="1" ht="12" customHeight="1">
      <c r="B488" s="1472"/>
      <c r="C488" s="1472"/>
      <c r="D488" s="162"/>
    </row>
    <row r="489" spans="1:5" s="150" customFormat="1" ht="12" customHeight="1">
      <c r="B489" s="164"/>
      <c r="C489" s="164"/>
      <c r="D489" s="162"/>
    </row>
    <row r="490" spans="1:5" s="152" customFormat="1" ht="12" customHeight="1">
      <c r="A490" s="334" t="s">
        <v>373</v>
      </c>
      <c r="B490" s="335" t="s">
        <v>537</v>
      </c>
      <c r="C490" s="155"/>
      <c r="D490" s="161"/>
      <c r="E490" s="156"/>
    </row>
    <row r="491" spans="1:5" s="150" customFormat="1" ht="12" customHeight="1">
      <c r="B491" s="1472" t="s">
        <v>792</v>
      </c>
      <c r="C491" s="1472"/>
      <c r="D491" s="162"/>
      <c r="E491" s="175"/>
    </row>
    <row r="492" spans="1:5" s="150" customFormat="1" ht="12" customHeight="1">
      <c r="B492" s="1472"/>
      <c r="C492" s="1472"/>
      <c r="D492" s="162"/>
      <c r="E492" s="175"/>
    </row>
    <row r="493" spans="1:5" s="150" customFormat="1" ht="12" customHeight="1">
      <c r="B493" s="1472"/>
      <c r="C493" s="1472"/>
      <c r="D493" s="162"/>
      <c r="E493" s="175"/>
    </row>
    <row r="494" spans="1:5" s="150" customFormat="1" ht="12" customHeight="1">
      <c r="B494" s="164"/>
      <c r="C494" s="164"/>
      <c r="D494" s="162"/>
      <c r="E494" s="175"/>
    </row>
    <row r="495" spans="1:5" s="150" customFormat="1" ht="12" customHeight="1">
      <c r="B495" s="1472" t="s">
        <v>476</v>
      </c>
      <c r="C495" s="1472"/>
      <c r="D495" s="162"/>
      <c r="E495" s="175"/>
    </row>
    <row r="496" spans="1:5" s="150" customFormat="1" ht="12" customHeight="1">
      <c r="B496" s="1472"/>
      <c r="C496" s="1472"/>
      <c r="D496" s="162"/>
      <c r="E496" s="175"/>
    </row>
    <row r="497" spans="1:5" s="150" customFormat="1" ht="12" customHeight="1">
      <c r="B497" s="1472"/>
      <c r="C497" s="1472"/>
      <c r="D497" s="162"/>
      <c r="E497" s="175"/>
    </row>
    <row r="498" spans="1:5" s="150" customFormat="1" ht="12" customHeight="1">
      <c r="B498" s="1472"/>
      <c r="C498" s="1472"/>
      <c r="D498" s="162"/>
      <c r="E498" s="175"/>
    </row>
    <row r="499" spans="1:5" s="150" customFormat="1" ht="12" customHeight="1">
      <c r="B499" s="1472"/>
      <c r="C499" s="1472"/>
      <c r="D499" s="162"/>
      <c r="E499" s="175"/>
    </row>
    <row r="500" spans="1:5" s="150" customFormat="1" ht="12" customHeight="1">
      <c r="B500" s="164"/>
      <c r="C500" s="164"/>
      <c r="D500" s="162"/>
      <c r="E500" s="175"/>
    </row>
    <row r="501" spans="1:5" s="152" customFormat="1" ht="12" customHeight="1">
      <c r="A501" s="334" t="s">
        <v>371</v>
      </c>
      <c r="B501" s="335" t="s">
        <v>370</v>
      </c>
      <c r="C501" s="155"/>
      <c r="D501" s="161"/>
      <c r="E501" s="156"/>
    </row>
    <row r="502" spans="1:5" s="150" customFormat="1" ht="12" customHeight="1">
      <c r="B502" s="1469" t="s">
        <v>475</v>
      </c>
      <c r="C502" s="1469"/>
      <c r="D502" s="162"/>
      <c r="E502" s="175"/>
    </row>
    <row r="503" spans="1:5" s="150" customFormat="1" ht="12" customHeight="1">
      <c r="B503" s="1472"/>
      <c r="C503" s="1472"/>
      <c r="D503" s="162"/>
      <c r="E503" s="175"/>
    </row>
    <row r="504" spans="1:5" s="150" customFormat="1" ht="12" customHeight="1">
      <c r="B504" s="164"/>
      <c r="C504" s="164"/>
      <c r="D504" s="162"/>
      <c r="E504" s="175"/>
    </row>
    <row r="505" spans="1:5" s="150" customFormat="1" ht="12" customHeight="1">
      <c r="B505" s="1472" t="s">
        <v>474</v>
      </c>
      <c r="C505" s="1472"/>
      <c r="D505" s="162"/>
      <c r="E505" s="175"/>
    </row>
    <row r="506" spans="1:5" s="150" customFormat="1" ht="12" customHeight="1">
      <c r="B506" s="1472"/>
      <c r="C506" s="1472"/>
      <c r="D506" s="162"/>
      <c r="E506" s="175"/>
    </row>
    <row r="507" spans="1:5" s="150" customFormat="1" ht="12" customHeight="1">
      <c r="B507" s="1472"/>
      <c r="C507" s="1472"/>
      <c r="D507" s="162"/>
      <c r="E507" s="175"/>
    </row>
    <row r="508" spans="1:5" s="150" customFormat="1" ht="12" customHeight="1">
      <c r="B508" s="1472"/>
      <c r="C508" s="1472"/>
      <c r="D508" s="162"/>
      <c r="E508" s="175"/>
    </row>
    <row r="509" spans="1:5" s="150" customFormat="1" ht="12" customHeight="1">
      <c r="B509" s="1472"/>
      <c r="C509" s="1472"/>
      <c r="D509" s="162"/>
      <c r="E509" s="175"/>
    </row>
    <row r="510" spans="1:5" s="150" customFormat="1" ht="12" customHeight="1">
      <c r="B510" s="164"/>
      <c r="C510" s="164"/>
      <c r="D510" s="162"/>
      <c r="E510" s="175"/>
    </row>
    <row r="511" spans="1:5" s="152" customFormat="1" ht="12" customHeight="1">
      <c r="A511" s="334" t="s">
        <v>368</v>
      </c>
      <c r="B511" s="335" t="s">
        <v>367</v>
      </c>
      <c r="C511" s="155"/>
      <c r="D511" s="161"/>
      <c r="E511" s="156"/>
    </row>
    <row r="512" spans="1:5" s="150" customFormat="1" ht="12" customHeight="1">
      <c r="B512" s="1472" t="s">
        <v>473</v>
      </c>
      <c r="C512" s="1472"/>
      <c r="D512" s="162"/>
      <c r="E512" s="175"/>
    </row>
    <row r="513" spans="1:5" s="150" customFormat="1" ht="12" customHeight="1">
      <c r="B513" s="1472"/>
      <c r="C513" s="1472"/>
      <c r="D513" s="162"/>
      <c r="E513" s="175"/>
    </row>
    <row r="514" spans="1:5" s="150" customFormat="1" ht="12" customHeight="1">
      <c r="B514" s="1472"/>
      <c r="C514" s="1472"/>
      <c r="D514" s="162"/>
      <c r="E514" s="175"/>
    </row>
    <row r="515" spans="1:5" s="150" customFormat="1" ht="12" customHeight="1">
      <c r="B515" s="168"/>
      <c r="C515" s="168"/>
      <c r="D515" s="162"/>
      <c r="E515" s="175"/>
    </row>
    <row r="516" spans="1:5" s="150" customFormat="1" ht="12" customHeight="1">
      <c r="B516" s="1472" t="s">
        <v>472</v>
      </c>
      <c r="C516" s="1472"/>
      <c r="D516" s="162"/>
      <c r="E516" s="175"/>
    </row>
    <row r="517" spans="1:5" s="150" customFormat="1" ht="12" customHeight="1">
      <c r="B517" s="1472"/>
      <c r="C517" s="1472"/>
      <c r="D517" s="162"/>
      <c r="E517" s="175"/>
    </row>
    <row r="518" spans="1:5" s="150" customFormat="1" ht="12" customHeight="1">
      <c r="B518" s="1472"/>
      <c r="C518" s="1472"/>
      <c r="D518" s="162"/>
      <c r="E518" s="175"/>
    </row>
    <row r="519" spans="1:5" s="150" customFormat="1" ht="12" customHeight="1">
      <c r="B519" s="1472"/>
      <c r="C519" s="1472"/>
      <c r="D519" s="162"/>
      <c r="E519" s="175"/>
    </row>
    <row r="520" spans="1:5" s="150" customFormat="1" ht="12" customHeight="1">
      <c r="B520" s="168"/>
      <c r="C520" s="168"/>
      <c r="D520" s="162"/>
      <c r="E520" s="175"/>
    </row>
    <row r="521" spans="1:5" s="166" customFormat="1" ht="17.25" customHeight="1">
      <c r="A521" s="337"/>
      <c r="B521" s="333" t="s">
        <v>536</v>
      </c>
      <c r="D521" s="167"/>
      <c r="E521" s="176"/>
    </row>
    <row r="522" spans="1:5" s="150" customFormat="1" ht="12" customHeight="1">
      <c r="A522" s="332"/>
      <c r="B522" s="332"/>
      <c r="D522" s="162"/>
      <c r="E522" s="175"/>
    </row>
    <row r="523" spans="1:5" s="152" customFormat="1" ht="12" customHeight="1">
      <c r="A523" s="334" t="s">
        <v>366</v>
      </c>
      <c r="B523" s="335" t="s">
        <v>365</v>
      </c>
      <c r="C523" s="155"/>
      <c r="D523" s="161"/>
      <c r="E523" s="156"/>
    </row>
    <row r="524" spans="1:5" s="150" customFormat="1" ht="12" customHeight="1">
      <c r="B524" s="1472" t="s">
        <v>535</v>
      </c>
      <c r="C524" s="1472"/>
      <c r="D524" s="162"/>
    </row>
    <row r="525" spans="1:5" s="150" customFormat="1" ht="12" customHeight="1">
      <c r="B525" s="1472"/>
      <c r="C525" s="1472"/>
      <c r="D525" s="162"/>
    </row>
    <row r="526" spans="1:5" s="150" customFormat="1" ht="12" customHeight="1">
      <c r="B526" s="164"/>
      <c r="C526" s="164"/>
      <c r="D526" s="162"/>
    </row>
    <row r="527" spans="1:5" s="150" customFormat="1" ht="12" customHeight="1">
      <c r="B527" s="1473" t="s">
        <v>461</v>
      </c>
      <c r="C527" s="1470"/>
      <c r="D527" s="162"/>
    </row>
    <row r="528" spans="1:5" s="150" customFormat="1" ht="12" customHeight="1">
      <c r="B528" s="1470"/>
      <c r="C528" s="1470"/>
      <c r="D528" s="162"/>
    </row>
    <row r="529" spans="1:6" s="150" customFormat="1" ht="12" customHeight="1">
      <c r="B529" s="1470"/>
      <c r="C529" s="1470"/>
      <c r="D529" s="162"/>
    </row>
    <row r="530" spans="1:6" s="150" customFormat="1" ht="12" customHeight="1">
      <c r="B530" s="160"/>
      <c r="C530" s="160"/>
      <c r="D530" s="162"/>
    </row>
    <row r="531" spans="1:6" s="150" customFormat="1" ht="12" customHeight="1">
      <c r="B531" s="1473" t="s">
        <v>460</v>
      </c>
      <c r="C531" s="1473"/>
      <c r="D531" s="162"/>
    </row>
    <row r="532" spans="1:6" s="150" customFormat="1" ht="12" customHeight="1">
      <c r="B532" s="1473"/>
      <c r="C532" s="1473"/>
      <c r="D532" s="162"/>
    </row>
    <row r="533" spans="1:6" s="150" customFormat="1" ht="12" customHeight="1">
      <c r="B533" s="1473"/>
      <c r="C533" s="1473"/>
      <c r="D533" s="162"/>
    </row>
    <row r="534" spans="1:6" s="150" customFormat="1" ht="12" customHeight="1">
      <c r="B534" s="174"/>
      <c r="C534" s="174"/>
      <c r="D534" s="162"/>
      <c r="F534" s="173"/>
    </row>
    <row r="535" spans="1:6" s="152" customFormat="1" ht="12" customHeight="1">
      <c r="A535" s="334" t="s">
        <v>363</v>
      </c>
      <c r="B535" s="335" t="s">
        <v>362</v>
      </c>
      <c r="C535" s="155"/>
      <c r="D535" s="161"/>
      <c r="E535" s="156"/>
    </row>
    <row r="536" spans="1:6" s="150" customFormat="1" ht="12" customHeight="1">
      <c r="B536" s="194" t="s">
        <v>534</v>
      </c>
      <c r="C536" s="164"/>
      <c r="D536" s="162"/>
    </row>
    <row r="537" spans="1:6" s="150" customFormat="1" ht="12" customHeight="1">
      <c r="B537" s="164"/>
      <c r="C537" s="164"/>
      <c r="D537" s="162"/>
    </row>
    <row r="538" spans="1:6" s="150" customFormat="1" ht="12" customHeight="1">
      <c r="B538" s="1472" t="s">
        <v>533</v>
      </c>
      <c r="C538" s="1472"/>
      <c r="D538" s="162"/>
    </row>
    <row r="539" spans="1:6" s="150" customFormat="1" ht="12" customHeight="1">
      <c r="B539" s="1472"/>
      <c r="C539" s="1472"/>
      <c r="D539" s="162"/>
    </row>
    <row r="540" spans="1:6" s="150" customFormat="1" ht="12" customHeight="1">
      <c r="B540" s="1472"/>
      <c r="C540" s="1472"/>
      <c r="D540" s="162"/>
    </row>
    <row r="541" spans="1:6" s="150" customFormat="1" ht="12" customHeight="1">
      <c r="B541" s="1472"/>
      <c r="C541" s="1472"/>
      <c r="D541" s="162"/>
    </row>
    <row r="542" spans="1:6" s="150" customFormat="1" ht="12" customHeight="1">
      <c r="B542" s="164"/>
      <c r="C542" s="164"/>
      <c r="D542" s="162"/>
    </row>
    <row r="543" spans="1:6" s="152" customFormat="1" ht="12" customHeight="1">
      <c r="A543" s="334" t="s">
        <v>360</v>
      </c>
      <c r="B543" s="335" t="s">
        <v>359</v>
      </c>
      <c r="C543" s="155"/>
      <c r="D543" s="161"/>
      <c r="E543" s="156"/>
    </row>
    <row r="544" spans="1:6" s="150" customFormat="1" ht="12" customHeight="1">
      <c r="B544" s="164" t="s">
        <v>532</v>
      </c>
      <c r="C544" s="164"/>
      <c r="D544" s="162"/>
    </row>
    <row r="545" spans="1:5" s="150" customFormat="1" ht="12" customHeight="1">
      <c r="B545" s="164"/>
      <c r="C545" s="164"/>
      <c r="D545" s="162"/>
    </row>
    <row r="546" spans="1:5" s="150" customFormat="1" ht="12" customHeight="1">
      <c r="B546" s="1472" t="s">
        <v>531</v>
      </c>
      <c r="C546" s="1472"/>
      <c r="D546" s="162"/>
    </row>
    <row r="547" spans="1:5" s="150" customFormat="1" ht="12" customHeight="1">
      <c r="B547" s="1472"/>
      <c r="C547" s="1472"/>
      <c r="D547" s="162"/>
    </row>
    <row r="548" spans="1:5" s="150" customFormat="1" ht="12" customHeight="1">
      <c r="B548" s="1472"/>
      <c r="C548" s="1472"/>
      <c r="D548" s="162"/>
    </row>
    <row r="549" spans="1:5" s="150" customFormat="1" ht="12" customHeight="1">
      <c r="B549" s="164"/>
      <c r="C549" s="164"/>
      <c r="D549" s="162"/>
    </row>
    <row r="550" spans="1:5" s="152" customFormat="1" ht="12" customHeight="1">
      <c r="A550" s="334" t="s">
        <v>357</v>
      </c>
      <c r="B550" s="339" t="s">
        <v>356</v>
      </c>
      <c r="C550" s="165"/>
      <c r="D550" s="161"/>
      <c r="E550" s="156"/>
    </row>
    <row r="551" spans="1:5" s="150" customFormat="1" ht="12" customHeight="1">
      <c r="B551" s="1469" t="s">
        <v>530</v>
      </c>
      <c r="C551" s="1469"/>
      <c r="D551" s="162"/>
    </row>
    <row r="552" spans="1:5" s="150" customFormat="1" ht="12" customHeight="1">
      <c r="B552" s="1470"/>
      <c r="C552" s="1470"/>
      <c r="D552" s="162"/>
    </row>
    <row r="553" spans="1:5" s="150" customFormat="1" ht="12" customHeight="1">
      <c r="B553" s="164"/>
      <c r="C553" s="164"/>
      <c r="D553" s="162"/>
    </row>
    <row r="554" spans="1:5" s="150" customFormat="1" ht="12" customHeight="1">
      <c r="B554" s="1472" t="s">
        <v>529</v>
      </c>
      <c r="C554" s="1472"/>
      <c r="D554" s="162"/>
    </row>
    <row r="555" spans="1:5" s="150" customFormat="1" ht="12" customHeight="1">
      <c r="B555" s="1472"/>
      <c r="C555" s="1472"/>
      <c r="D555" s="162"/>
    </row>
    <row r="556" spans="1:5" s="150" customFormat="1" ht="12" customHeight="1">
      <c r="B556" s="1472"/>
      <c r="C556" s="1472"/>
      <c r="D556" s="162"/>
    </row>
    <row r="557" spans="1:5" s="150" customFormat="1" ht="12" customHeight="1">
      <c r="B557" s="168"/>
      <c r="C557" s="168"/>
      <c r="D557" s="162"/>
    </row>
    <row r="558" spans="1:5" s="166" customFormat="1" ht="18" customHeight="1">
      <c r="A558" s="337"/>
      <c r="B558" s="333" t="s">
        <v>528</v>
      </c>
      <c r="D558" s="167"/>
    </row>
    <row r="559" spans="1:5" s="150" customFormat="1" ht="12" customHeight="1">
      <c r="A559" s="332"/>
      <c r="B559" s="332"/>
      <c r="D559" s="162"/>
    </row>
    <row r="560" spans="1:5" s="152" customFormat="1" ht="12" customHeight="1">
      <c r="A560" s="334" t="s">
        <v>354</v>
      </c>
      <c r="B560" s="335" t="s">
        <v>527</v>
      </c>
      <c r="C560" s="155"/>
      <c r="D560" s="156"/>
      <c r="E560" s="156"/>
    </row>
    <row r="561" spans="1:5" s="150" customFormat="1" ht="12" customHeight="1">
      <c r="B561" s="1472" t="s">
        <v>526</v>
      </c>
      <c r="C561" s="1472"/>
      <c r="D561" s="162"/>
    </row>
    <row r="562" spans="1:5" s="150" customFormat="1" ht="12" customHeight="1">
      <c r="B562" s="1472"/>
      <c r="C562" s="1472"/>
      <c r="D562" s="162"/>
    </row>
    <row r="563" spans="1:5" s="150" customFormat="1" ht="12" customHeight="1">
      <c r="B563" s="1472"/>
      <c r="C563" s="1472"/>
      <c r="D563" s="162"/>
    </row>
    <row r="564" spans="1:5" s="150" customFormat="1" ht="12" customHeight="1">
      <c r="B564" s="1472"/>
      <c r="C564" s="1472"/>
      <c r="D564" s="162"/>
    </row>
    <row r="565" spans="1:5" s="150" customFormat="1" ht="12" customHeight="1">
      <c r="B565" s="1472"/>
      <c r="C565" s="1472"/>
      <c r="D565" s="162"/>
    </row>
    <row r="566" spans="1:5" s="150" customFormat="1" ht="12" customHeight="1">
      <c r="B566" s="164"/>
      <c r="C566" s="164"/>
      <c r="D566" s="162"/>
    </row>
    <row r="567" spans="1:5" s="150" customFormat="1" ht="12" customHeight="1">
      <c r="B567" s="1472" t="s">
        <v>446</v>
      </c>
      <c r="C567" s="1472"/>
      <c r="D567" s="162"/>
    </row>
    <row r="568" spans="1:5" s="150" customFormat="1" ht="12" customHeight="1">
      <c r="B568" s="1472"/>
      <c r="C568" s="1472"/>
      <c r="D568" s="162"/>
    </row>
    <row r="569" spans="1:5" s="150" customFormat="1" ht="12" customHeight="1">
      <c r="B569" s="164"/>
      <c r="C569" s="164"/>
      <c r="D569" s="162"/>
    </row>
    <row r="570" spans="1:5" s="152" customFormat="1" ht="12" customHeight="1">
      <c r="A570" s="334" t="s">
        <v>351</v>
      </c>
      <c r="B570" s="335" t="s">
        <v>525</v>
      </c>
      <c r="C570" s="155"/>
      <c r="E570" s="156"/>
    </row>
    <row r="571" spans="1:5" s="150" customFormat="1" ht="12" customHeight="1">
      <c r="A571" s="169"/>
      <c r="B571" s="1472" t="s">
        <v>524</v>
      </c>
      <c r="C571" s="1472"/>
      <c r="D571" s="172"/>
    </row>
    <row r="572" spans="1:5" s="150" customFormat="1" ht="12" customHeight="1">
      <c r="A572" s="169"/>
      <c r="B572" s="1472"/>
      <c r="C572" s="1472"/>
      <c r="D572" s="172"/>
    </row>
    <row r="573" spans="1:5" s="150" customFormat="1" ht="12" customHeight="1">
      <c r="A573" s="169"/>
      <c r="B573" s="1472"/>
      <c r="C573" s="1472"/>
      <c r="D573" s="172"/>
    </row>
    <row r="574" spans="1:5" s="150" customFormat="1" ht="12" customHeight="1">
      <c r="A574" s="169"/>
      <c r="B574" s="164"/>
      <c r="C574" s="164"/>
      <c r="D574" s="172"/>
    </row>
    <row r="575" spans="1:5" s="150" customFormat="1" ht="12" customHeight="1">
      <c r="A575" s="169"/>
      <c r="B575" s="1472" t="s">
        <v>446</v>
      </c>
      <c r="C575" s="1472"/>
      <c r="D575" s="172"/>
    </row>
    <row r="576" spans="1:5" s="150" customFormat="1" ht="12" customHeight="1">
      <c r="A576" s="169"/>
      <c r="B576" s="1472"/>
      <c r="C576" s="1472"/>
      <c r="D576" s="172"/>
    </row>
    <row r="577" spans="1:5" s="150" customFormat="1" ht="12" customHeight="1">
      <c r="A577" s="169"/>
      <c r="B577" s="164"/>
      <c r="C577" s="164"/>
      <c r="D577" s="172"/>
    </row>
    <row r="578" spans="1:5" s="152" customFormat="1" ht="12" customHeight="1">
      <c r="A578" s="334" t="s">
        <v>348</v>
      </c>
      <c r="B578" s="335" t="s">
        <v>347</v>
      </c>
      <c r="C578" s="155"/>
      <c r="E578" s="156"/>
    </row>
    <row r="579" spans="1:5" s="150" customFormat="1" ht="12" customHeight="1">
      <c r="A579" s="169"/>
      <c r="B579" s="1472" t="s">
        <v>523</v>
      </c>
      <c r="C579" s="1472"/>
      <c r="D579" s="172"/>
    </row>
    <row r="580" spans="1:5" s="150" customFormat="1" ht="12" customHeight="1">
      <c r="A580" s="169"/>
      <c r="B580" s="1472"/>
      <c r="C580" s="1472"/>
      <c r="D580" s="172"/>
    </row>
    <row r="581" spans="1:5" s="150" customFormat="1" ht="12" customHeight="1">
      <c r="A581" s="169"/>
      <c r="B581" s="1472"/>
      <c r="C581" s="1472"/>
      <c r="D581" s="172"/>
    </row>
    <row r="582" spans="1:5" s="150" customFormat="1" ht="12" customHeight="1">
      <c r="A582" s="169"/>
      <c r="B582" s="1472"/>
      <c r="C582" s="1472"/>
      <c r="D582" s="172"/>
    </row>
    <row r="583" spans="1:5" s="150" customFormat="1" ht="12" customHeight="1">
      <c r="A583" s="169"/>
      <c r="B583" s="164"/>
      <c r="C583" s="164"/>
      <c r="D583" s="172"/>
    </row>
    <row r="584" spans="1:5" s="150" customFormat="1" ht="12" customHeight="1">
      <c r="A584" s="169"/>
      <c r="B584" s="1472" t="s">
        <v>446</v>
      </c>
      <c r="C584" s="1472"/>
      <c r="D584" s="172"/>
    </row>
    <row r="585" spans="1:5" s="150" customFormat="1" ht="12" customHeight="1">
      <c r="A585" s="169"/>
      <c r="B585" s="1472"/>
      <c r="C585" s="1472"/>
      <c r="D585" s="172"/>
    </row>
    <row r="586" spans="1:5" s="150" customFormat="1" ht="12" customHeight="1">
      <c r="A586" s="169"/>
      <c r="B586" s="164"/>
      <c r="C586" s="164"/>
      <c r="D586" s="172"/>
    </row>
    <row r="587" spans="1:5" s="152" customFormat="1" ht="12" customHeight="1">
      <c r="A587" s="334" t="s">
        <v>345</v>
      </c>
      <c r="B587" s="339" t="s">
        <v>344</v>
      </c>
      <c r="C587" s="165"/>
      <c r="E587" s="156"/>
    </row>
    <row r="588" spans="1:5" s="150" customFormat="1" ht="12" customHeight="1">
      <c r="A588" s="169"/>
      <c r="B588" s="1472" t="s">
        <v>522</v>
      </c>
      <c r="C588" s="1472"/>
      <c r="D588" s="172"/>
    </row>
    <row r="589" spans="1:5" s="150" customFormat="1" ht="12" customHeight="1">
      <c r="A589" s="169"/>
      <c r="B589" s="1472"/>
      <c r="C589" s="1472"/>
      <c r="D589" s="172"/>
    </row>
    <row r="590" spans="1:5" s="150" customFormat="1" ht="12" customHeight="1">
      <c r="A590" s="169"/>
      <c r="B590" s="1472"/>
      <c r="C590" s="1472"/>
      <c r="D590" s="172"/>
    </row>
    <row r="591" spans="1:5" s="150" customFormat="1" ht="12" customHeight="1">
      <c r="A591" s="169"/>
      <c r="B591" s="1472"/>
      <c r="C591" s="1472"/>
      <c r="D591" s="172"/>
    </row>
    <row r="592" spans="1:5" s="150" customFormat="1" ht="12" customHeight="1">
      <c r="A592" s="169"/>
      <c r="B592" s="164"/>
      <c r="C592" s="164"/>
      <c r="D592" s="172"/>
    </row>
    <row r="593" spans="1:5" s="150" customFormat="1" ht="12" customHeight="1">
      <c r="A593" s="169"/>
      <c r="B593" s="1472" t="s">
        <v>446</v>
      </c>
      <c r="C593" s="1472"/>
      <c r="D593" s="172"/>
    </row>
    <row r="594" spans="1:5" s="150" customFormat="1" ht="12" customHeight="1">
      <c r="A594" s="169"/>
      <c r="B594" s="1472"/>
      <c r="C594" s="1472"/>
      <c r="D594" s="172"/>
    </row>
    <row r="595" spans="1:5" s="150" customFormat="1" ht="12" customHeight="1">
      <c r="A595" s="169"/>
      <c r="B595" s="168"/>
      <c r="C595" s="168"/>
      <c r="D595" s="172"/>
    </row>
    <row r="596" spans="1:5" s="152" customFormat="1" ht="12" customHeight="1">
      <c r="A596" s="334" t="s">
        <v>342</v>
      </c>
      <c r="B596" s="335" t="s">
        <v>341</v>
      </c>
      <c r="C596" s="155"/>
      <c r="E596" s="156"/>
    </row>
    <row r="597" spans="1:5" s="150" customFormat="1" ht="12" customHeight="1">
      <c r="A597" s="169"/>
      <c r="B597" s="1472" t="s">
        <v>442</v>
      </c>
      <c r="C597" s="1472"/>
      <c r="D597" s="162"/>
    </row>
    <row r="598" spans="1:5" s="150" customFormat="1" ht="12" customHeight="1">
      <c r="A598" s="169"/>
      <c r="B598" s="1472"/>
      <c r="C598" s="1472"/>
      <c r="D598" s="162"/>
    </row>
    <row r="599" spans="1:5" s="150" customFormat="1" ht="12" customHeight="1">
      <c r="A599" s="169"/>
      <c r="B599" s="171"/>
      <c r="C599" s="171"/>
      <c r="D599" s="170"/>
    </row>
    <row r="600" spans="1:5" s="150" customFormat="1" ht="12" customHeight="1">
      <c r="A600" s="169"/>
      <c r="B600" s="1472" t="s">
        <v>521</v>
      </c>
      <c r="C600" s="1472"/>
      <c r="D600" s="162"/>
    </row>
    <row r="601" spans="1:5" s="150" customFormat="1" ht="12" customHeight="1">
      <c r="A601" s="169"/>
      <c r="B601" s="1472"/>
      <c r="C601" s="1472"/>
      <c r="D601" s="162"/>
    </row>
    <row r="602" spans="1:5" s="150" customFormat="1" ht="12" customHeight="1">
      <c r="A602" s="169"/>
      <c r="B602" s="1472"/>
      <c r="C602" s="1472"/>
      <c r="D602" s="162"/>
    </row>
    <row r="603" spans="1:5" s="150" customFormat="1" ht="12" customHeight="1">
      <c r="A603" s="169"/>
      <c r="B603" s="1472"/>
      <c r="C603" s="1472"/>
      <c r="D603" s="162"/>
    </row>
    <row r="604" spans="1:5" s="150" customFormat="1" ht="12" customHeight="1">
      <c r="A604" s="169"/>
      <c r="B604" s="164"/>
      <c r="C604" s="164"/>
      <c r="D604" s="162"/>
    </row>
    <row r="605" spans="1:5" s="152" customFormat="1" ht="12" customHeight="1">
      <c r="A605" s="334" t="s">
        <v>339</v>
      </c>
      <c r="B605" s="335" t="s">
        <v>338</v>
      </c>
      <c r="C605" s="155"/>
      <c r="E605" s="156"/>
    </row>
    <row r="606" spans="1:5" s="150" customFormat="1" ht="12" customHeight="1">
      <c r="A606" s="169"/>
      <c r="B606" s="1472" t="s">
        <v>442</v>
      </c>
      <c r="C606" s="1472"/>
      <c r="D606" s="162"/>
    </row>
    <row r="607" spans="1:5" s="150" customFormat="1" ht="12" customHeight="1">
      <c r="A607" s="169"/>
      <c r="B607" s="1472"/>
      <c r="C607" s="1472"/>
      <c r="D607" s="162"/>
    </row>
    <row r="608" spans="1:5" s="150" customFormat="1" ht="12" customHeight="1">
      <c r="A608" s="169"/>
      <c r="B608" s="171"/>
      <c r="C608" s="171"/>
      <c r="D608" s="170"/>
    </row>
    <row r="609" spans="1:5" s="150" customFormat="1" ht="12" customHeight="1">
      <c r="A609" s="169"/>
      <c r="B609" s="1472" t="s">
        <v>444</v>
      </c>
      <c r="C609" s="1472"/>
      <c r="D609" s="162"/>
    </row>
    <row r="610" spans="1:5" s="150" customFormat="1" ht="12" customHeight="1">
      <c r="A610" s="169"/>
      <c r="B610" s="1472"/>
      <c r="C610" s="1472"/>
      <c r="D610" s="162"/>
    </row>
    <row r="611" spans="1:5" s="150" customFormat="1" ht="12" customHeight="1">
      <c r="A611" s="169"/>
      <c r="B611" s="1472"/>
      <c r="C611" s="1472"/>
      <c r="D611" s="162"/>
    </row>
    <row r="612" spans="1:5" s="150" customFormat="1" ht="12" customHeight="1">
      <c r="A612" s="169"/>
      <c r="B612" s="1472"/>
      <c r="C612" s="1472"/>
      <c r="D612" s="162"/>
    </row>
    <row r="613" spans="1:5" s="150" customFormat="1" ht="12" customHeight="1">
      <c r="A613" s="169"/>
      <c r="B613" s="164"/>
      <c r="C613" s="164"/>
      <c r="D613" s="162"/>
    </row>
    <row r="614" spans="1:5" s="152" customFormat="1" ht="12" customHeight="1">
      <c r="A614" s="334" t="s">
        <v>336</v>
      </c>
      <c r="B614" s="335" t="s">
        <v>335</v>
      </c>
      <c r="C614" s="155"/>
      <c r="E614" s="156"/>
    </row>
    <row r="615" spans="1:5" s="150" customFormat="1" ht="12" customHeight="1">
      <c r="A615" s="169"/>
      <c r="B615" s="1472" t="s">
        <v>442</v>
      </c>
      <c r="C615" s="1472"/>
      <c r="D615" s="162"/>
    </row>
    <row r="616" spans="1:5" s="150" customFormat="1" ht="12" customHeight="1">
      <c r="A616" s="169"/>
      <c r="B616" s="1472"/>
      <c r="C616" s="1472"/>
      <c r="D616" s="162"/>
    </row>
    <row r="617" spans="1:5" s="150" customFormat="1" ht="12" customHeight="1">
      <c r="A617" s="169"/>
      <c r="B617" s="164"/>
      <c r="C617" s="164"/>
      <c r="D617" s="162"/>
    </row>
    <row r="618" spans="1:5" s="150" customFormat="1" ht="12" customHeight="1">
      <c r="A618" s="169"/>
      <c r="B618" s="1472" t="s">
        <v>443</v>
      </c>
      <c r="C618" s="1472"/>
      <c r="D618" s="162"/>
    </row>
    <row r="619" spans="1:5" s="150" customFormat="1" ht="12" customHeight="1">
      <c r="A619" s="169"/>
      <c r="B619" s="1472"/>
      <c r="C619" s="1472"/>
      <c r="D619" s="162"/>
    </row>
    <row r="620" spans="1:5" s="150" customFormat="1" ht="12" customHeight="1">
      <c r="A620" s="169"/>
      <c r="B620" s="1472"/>
      <c r="C620" s="1472"/>
      <c r="D620" s="162"/>
    </row>
    <row r="621" spans="1:5" s="150" customFormat="1" ht="12" customHeight="1">
      <c r="A621" s="169"/>
      <c r="B621" s="1472"/>
      <c r="C621" s="1472"/>
      <c r="D621" s="162"/>
    </row>
    <row r="622" spans="1:5" s="150" customFormat="1" ht="12" customHeight="1">
      <c r="A622" s="169"/>
      <c r="B622" s="164"/>
      <c r="C622" s="164"/>
      <c r="D622" s="162"/>
    </row>
    <row r="623" spans="1:5" s="152" customFormat="1" ht="12" customHeight="1">
      <c r="A623" s="334" t="s">
        <v>333</v>
      </c>
      <c r="B623" s="335" t="s">
        <v>332</v>
      </c>
      <c r="C623" s="155"/>
      <c r="E623" s="156"/>
    </row>
    <row r="624" spans="1:5" s="150" customFormat="1" ht="12" customHeight="1">
      <c r="A624" s="169"/>
      <c r="B624" s="1472" t="s">
        <v>442</v>
      </c>
      <c r="C624" s="1472"/>
      <c r="D624" s="162"/>
    </row>
    <row r="625" spans="1:14" s="150" customFormat="1" ht="12" customHeight="1">
      <c r="A625" s="169"/>
      <c r="B625" s="1472"/>
      <c r="C625" s="1472"/>
      <c r="D625" s="162"/>
    </row>
    <row r="626" spans="1:14" s="150" customFormat="1" ht="12" customHeight="1">
      <c r="A626" s="169"/>
      <c r="B626" s="171"/>
      <c r="C626" s="171"/>
      <c r="D626" s="170"/>
    </row>
    <row r="627" spans="1:14" s="150" customFormat="1" ht="12" customHeight="1">
      <c r="A627" s="169"/>
      <c r="B627" s="1472" t="s">
        <v>441</v>
      </c>
      <c r="C627" s="1472"/>
      <c r="D627" s="162"/>
    </row>
    <row r="628" spans="1:14" s="150" customFormat="1" ht="12" customHeight="1">
      <c r="A628" s="169"/>
      <c r="B628" s="1472"/>
      <c r="C628" s="1472"/>
      <c r="D628" s="162"/>
    </row>
    <row r="629" spans="1:14" s="150" customFormat="1" ht="12" customHeight="1">
      <c r="A629" s="169"/>
      <c r="B629" s="1472"/>
      <c r="C629" s="1472"/>
      <c r="D629" s="162"/>
    </row>
    <row r="630" spans="1:14" s="150" customFormat="1" ht="12" customHeight="1">
      <c r="A630" s="169"/>
      <c r="B630" s="1472"/>
      <c r="C630" s="1472"/>
      <c r="D630" s="162"/>
    </row>
    <row r="631" spans="1:14" s="150" customFormat="1" ht="12" customHeight="1">
      <c r="A631" s="169"/>
      <c r="B631" s="168"/>
      <c r="C631" s="168"/>
      <c r="D631" s="162"/>
    </row>
    <row r="632" spans="1:14" s="150" customFormat="1" ht="18" customHeight="1">
      <c r="A632" s="332"/>
      <c r="B632" s="333" t="s">
        <v>520</v>
      </c>
      <c r="D632" s="162"/>
    </row>
    <row r="633" spans="1:14" s="150" customFormat="1" ht="12" customHeight="1">
      <c r="A633" s="332"/>
      <c r="B633" s="332"/>
      <c r="D633" s="162"/>
    </row>
    <row r="634" spans="1:14" s="152" customFormat="1" ht="12" customHeight="1">
      <c r="A634" s="334" t="s">
        <v>330</v>
      </c>
      <c r="B634" s="335" t="s">
        <v>329</v>
      </c>
      <c r="C634" s="155"/>
      <c r="D634" s="161"/>
      <c r="E634" s="156"/>
    </row>
    <row r="635" spans="1:14" s="150" customFormat="1" ht="12" customHeight="1">
      <c r="B635" s="1468" t="s">
        <v>519</v>
      </c>
      <c r="C635" s="1469"/>
      <c r="D635" s="151"/>
      <c r="E635" s="151"/>
      <c r="F635" s="151"/>
      <c r="G635" s="151"/>
      <c r="H635" s="151"/>
      <c r="I635" s="151"/>
      <c r="J635" s="151"/>
      <c r="K635" s="151"/>
      <c r="L635" s="151"/>
      <c r="M635" s="151"/>
      <c r="N635" s="151"/>
    </row>
    <row r="636" spans="1:14" s="150" customFormat="1" ht="12" customHeight="1">
      <c r="B636" s="1470"/>
      <c r="C636" s="1470"/>
      <c r="D636" s="151"/>
      <c r="E636" s="151"/>
      <c r="F636" s="151"/>
      <c r="G636" s="151"/>
      <c r="H636" s="151"/>
      <c r="I636" s="151"/>
      <c r="J636" s="151"/>
      <c r="K636" s="151"/>
      <c r="L636" s="151"/>
      <c r="M636" s="151"/>
      <c r="N636" s="151"/>
    </row>
    <row r="637" spans="1:14" s="150" customFormat="1" ht="12" customHeight="1">
      <c r="B637" s="1470"/>
      <c r="C637" s="1470"/>
      <c r="D637" s="151"/>
      <c r="E637" s="151"/>
      <c r="F637" s="151"/>
      <c r="G637" s="151"/>
      <c r="H637" s="151"/>
      <c r="I637" s="151"/>
      <c r="J637" s="151"/>
      <c r="K637" s="151"/>
      <c r="L637" s="151"/>
      <c r="M637" s="151"/>
      <c r="N637" s="151"/>
    </row>
    <row r="638" spans="1:14" s="150" customFormat="1" ht="12" customHeight="1">
      <c r="B638" s="1470"/>
      <c r="C638" s="1470"/>
      <c r="D638" s="151"/>
      <c r="E638" s="151"/>
      <c r="F638" s="151"/>
      <c r="G638" s="151"/>
      <c r="H638" s="151"/>
      <c r="I638" s="151"/>
      <c r="J638" s="151"/>
      <c r="K638" s="151"/>
      <c r="L638" s="151"/>
      <c r="M638" s="151"/>
      <c r="N638" s="151"/>
    </row>
    <row r="639" spans="1:14" s="150" customFormat="1" ht="12" customHeight="1">
      <c r="B639" s="1470"/>
      <c r="C639" s="1470"/>
      <c r="D639" s="151"/>
      <c r="E639" s="151"/>
      <c r="F639" s="151"/>
      <c r="G639" s="151"/>
      <c r="H639" s="151"/>
      <c r="I639" s="151"/>
      <c r="J639" s="151"/>
      <c r="K639" s="151"/>
      <c r="L639" s="151"/>
      <c r="M639" s="151"/>
      <c r="N639" s="151"/>
    </row>
    <row r="640" spans="1:14" s="150" customFormat="1" ht="12" customHeight="1">
      <c r="B640" s="1470"/>
      <c r="C640" s="1470"/>
      <c r="D640" s="151"/>
      <c r="E640" s="151"/>
      <c r="F640" s="151"/>
      <c r="G640" s="151"/>
      <c r="H640" s="151"/>
      <c r="I640" s="151"/>
      <c r="J640" s="151"/>
      <c r="K640" s="151"/>
      <c r="L640" s="151"/>
      <c r="M640" s="151"/>
      <c r="N640" s="151"/>
    </row>
    <row r="641" spans="1:14" s="150" customFormat="1" ht="12" customHeight="1">
      <c r="B641" s="1470"/>
      <c r="C641" s="1470"/>
      <c r="D641" s="151"/>
      <c r="E641" s="151"/>
      <c r="F641" s="151"/>
      <c r="G641" s="151"/>
      <c r="H641" s="151"/>
      <c r="I641" s="151"/>
      <c r="J641" s="151"/>
      <c r="K641" s="151"/>
      <c r="L641" s="151"/>
      <c r="M641" s="151"/>
      <c r="N641" s="151"/>
    </row>
    <row r="642" spans="1:14" s="150" customFormat="1" ht="12" customHeight="1">
      <c r="B642" s="160"/>
      <c r="C642" s="160"/>
      <c r="D642" s="151"/>
      <c r="E642" s="151"/>
      <c r="F642" s="151"/>
      <c r="G642" s="151"/>
      <c r="H642" s="151"/>
      <c r="I642" s="151"/>
      <c r="J642" s="151"/>
      <c r="K642" s="151"/>
      <c r="L642" s="151"/>
      <c r="M642" s="151"/>
      <c r="N642" s="151"/>
    </row>
    <row r="643" spans="1:14" s="152" customFormat="1" ht="12" customHeight="1">
      <c r="A643" s="334" t="s">
        <v>327</v>
      </c>
      <c r="B643" s="335" t="s">
        <v>326</v>
      </c>
      <c r="C643" s="155"/>
      <c r="D643" s="161"/>
      <c r="E643" s="156"/>
    </row>
    <row r="644" spans="1:14" s="150" customFormat="1" ht="12" customHeight="1">
      <c r="B644" s="1468" t="s">
        <v>518</v>
      </c>
      <c r="C644" s="1469"/>
      <c r="D644" s="151"/>
      <c r="E644" s="151"/>
      <c r="F644" s="151"/>
      <c r="G644" s="151"/>
      <c r="H644" s="151"/>
      <c r="I644" s="151"/>
      <c r="J644" s="151"/>
      <c r="K644" s="151"/>
      <c r="L644" s="151"/>
      <c r="M644" s="151"/>
      <c r="N644" s="151"/>
    </row>
    <row r="645" spans="1:14" s="150" customFormat="1" ht="12" customHeight="1">
      <c r="B645" s="1470"/>
      <c r="C645" s="1470"/>
      <c r="D645" s="151"/>
      <c r="E645" s="151"/>
      <c r="F645" s="151"/>
      <c r="G645" s="151"/>
      <c r="H645" s="151"/>
      <c r="I645" s="151"/>
      <c r="J645" s="151"/>
      <c r="K645" s="151"/>
      <c r="L645" s="151"/>
      <c r="M645" s="151"/>
      <c r="N645" s="151"/>
    </row>
    <row r="646" spans="1:14" s="150" customFormat="1" ht="12" customHeight="1">
      <c r="B646" s="1470"/>
      <c r="C646" s="1470"/>
      <c r="D646" s="151"/>
      <c r="E646" s="151"/>
      <c r="F646" s="151"/>
      <c r="G646" s="151"/>
      <c r="H646" s="151"/>
      <c r="I646" s="151"/>
      <c r="J646" s="151"/>
      <c r="K646" s="151"/>
      <c r="L646" s="151"/>
      <c r="M646" s="151"/>
      <c r="N646" s="151"/>
    </row>
    <row r="647" spans="1:14" s="150" customFormat="1" ht="12" customHeight="1">
      <c r="B647" s="1470"/>
      <c r="C647" s="1470"/>
      <c r="D647" s="151"/>
      <c r="E647" s="151"/>
      <c r="F647" s="151"/>
      <c r="G647" s="151"/>
      <c r="H647" s="151"/>
      <c r="I647" s="151"/>
      <c r="J647" s="151"/>
      <c r="K647" s="151"/>
      <c r="L647" s="151"/>
      <c r="M647" s="151"/>
      <c r="N647" s="151"/>
    </row>
    <row r="648" spans="1:14" s="150" customFormat="1" ht="12" customHeight="1">
      <c r="B648" s="1470"/>
      <c r="C648" s="1470"/>
      <c r="D648" s="151"/>
      <c r="E648" s="151"/>
      <c r="F648" s="151"/>
      <c r="G648" s="151"/>
      <c r="H648" s="151"/>
      <c r="I648" s="151"/>
      <c r="J648" s="151"/>
      <c r="K648" s="151"/>
      <c r="L648" s="151"/>
      <c r="M648" s="151"/>
      <c r="N648" s="151"/>
    </row>
    <row r="649" spans="1:14" s="150" customFormat="1" ht="12" customHeight="1">
      <c r="B649" s="1470"/>
      <c r="C649" s="1470"/>
      <c r="D649" s="151"/>
      <c r="E649" s="151"/>
      <c r="F649" s="151"/>
      <c r="G649" s="151"/>
      <c r="H649" s="151"/>
      <c r="I649" s="151"/>
      <c r="J649" s="151"/>
      <c r="K649" s="151"/>
      <c r="L649" s="151"/>
      <c r="M649" s="151"/>
      <c r="N649" s="151"/>
    </row>
    <row r="650" spans="1:14" s="150" customFormat="1" ht="12" customHeight="1">
      <c r="B650" s="160"/>
      <c r="C650" s="160"/>
      <c r="D650" s="151"/>
      <c r="E650" s="151"/>
      <c r="F650" s="151"/>
      <c r="G650" s="151"/>
      <c r="H650" s="151"/>
      <c r="I650" s="151"/>
      <c r="J650" s="151"/>
      <c r="K650" s="151"/>
      <c r="L650" s="151"/>
      <c r="M650" s="151"/>
      <c r="N650" s="151"/>
    </row>
    <row r="651" spans="1:14" s="152" customFormat="1" ht="12" customHeight="1">
      <c r="A651" s="334" t="s">
        <v>324</v>
      </c>
      <c r="B651" s="335" t="s">
        <v>517</v>
      </c>
      <c r="C651" s="155"/>
      <c r="D651" s="156"/>
    </row>
    <row r="652" spans="1:14" s="150" customFormat="1" ht="12" customHeight="1">
      <c r="B652" s="1468" t="s">
        <v>223</v>
      </c>
      <c r="C652" s="1469"/>
      <c r="D652" s="151"/>
      <c r="E652" s="151"/>
      <c r="F652" s="151"/>
      <c r="G652" s="151"/>
      <c r="H652" s="151"/>
      <c r="I652" s="151"/>
      <c r="J652" s="151"/>
      <c r="K652" s="151"/>
      <c r="L652" s="151"/>
      <c r="M652" s="151"/>
      <c r="N652" s="151"/>
    </row>
    <row r="653" spans="1:14" s="150" customFormat="1" ht="12" customHeight="1">
      <c r="B653" s="1470"/>
      <c r="C653" s="1470"/>
      <c r="D653" s="151"/>
      <c r="E653" s="151"/>
      <c r="F653" s="151"/>
      <c r="G653" s="151"/>
      <c r="H653" s="151"/>
      <c r="I653" s="151"/>
      <c r="J653" s="151"/>
      <c r="K653" s="151"/>
      <c r="L653" s="151"/>
      <c r="M653" s="151"/>
      <c r="N653" s="151"/>
    </row>
    <row r="654" spans="1:14" s="150" customFormat="1" ht="12" customHeight="1">
      <c r="B654" s="1470"/>
      <c r="C654" s="1470"/>
      <c r="D654" s="151"/>
      <c r="E654" s="151"/>
      <c r="F654" s="151"/>
      <c r="G654" s="151"/>
      <c r="H654" s="151"/>
      <c r="I654" s="151"/>
      <c r="J654" s="151"/>
      <c r="K654" s="151"/>
      <c r="L654" s="151"/>
      <c r="M654" s="151"/>
      <c r="N654" s="151"/>
    </row>
    <row r="655" spans="1:14" s="150" customFormat="1" ht="12" customHeight="1">
      <c r="B655" s="1470"/>
      <c r="C655" s="1470"/>
      <c r="D655" s="151"/>
      <c r="E655" s="151"/>
      <c r="F655" s="151"/>
      <c r="G655" s="151"/>
      <c r="H655" s="151"/>
      <c r="I655" s="151"/>
      <c r="J655" s="151"/>
      <c r="K655" s="151"/>
      <c r="L655" s="151"/>
      <c r="M655" s="151"/>
      <c r="N655" s="151"/>
    </row>
    <row r="656" spans="1:14" s="150" customFormat="1" ht="12" customHeight="1">
      <c r="B656" s="1470"/>
      <c r="C656" s="1470"/>
      <c r="D656" s="151"/>
      <c r="E656" s="151"/>
      <c r="F656" s="151"/>
      <c r="G656" s="151"/>
      <c r="H656" s="151"/>
      <c r="I656" s="151"/>
      <c r="J656" s="151"/>
      <c r="K656" s="151"/>
      <c r="L656" s="151"/>
      <c r="M656" s="151"/>
      <c r="N656" s="151"/>
    </row>
    <row r="657" spans="1:14" s="150" customFormat="1" ht="12" customHeight="1">
      <c r="B657" s="1470"/>
      <c r="C657" s="1470"/>
      <c r="D657" s="151"/>
      <c r="E657" s="151"/>
      <c r="F657" s="151"/>
      <c r="G657" s="151"/>
      <c r="H657" s="151"/>
      <c r="I657" s="151"/>
      <c r="J657" s="151"/>
      <c r="K657" s="151"/>
      <c r="L657" s="151"/>
      <c r="M657" s="151"/>
      <c r="N657" s="151"/>
    </row>
    <row r="658" spans="1:14" s="150" customFormat="1" ht="12" customHeight="1">
      <c r="B658" s="160"/>
      <c r="C658" s="160"/>
      <c r="D658" s="151"/>
      <c r="E658" s="151"/>
      <c r="F658" s="151"/>
      <c r="G658" s="151"/>
      <c r="H658" s="151"/>
      <c r="I658" s="151"/>
      <c r="J658" s="151"/>
      <c r="K658" s="151"/>
      <c r="L658" s="151"/>
      <c r="M658" s="151"/>
      <c r="N658" s="151"/>
    </row>
    <row r="659" spans="1:14" s="152" customFormat="1" ht="12" customHeight="1">
      <c r="A659" s="334" t="s">
        <v>321</v>
      </c>
      <c r="B659" s="335" t="s">
        <v>516</v>
      </c>
      <c r="C659" s="155"/>
      <c r="D659" s="156"/>
    </row>
    <row r="660" spans="1:14" s="150" customFormat="1" ht="12" customHeight="1">
      <c r="B660" s="1468" t="s">
        <v>222</v>
      </c>
      <c r="C660" s="1468"/>
      <c r="D660" s="158"/>
      <c r="E660" s="158"/>
      <c r="F660" s="158"/>
      <c r="G660" s="158"/>
      <c r="H660" s="158"/>
      <c r="I660" s="158"/>
      <c r="J660" s="158"/>
      <c r="K660" s="158"/>
      <c r="L660" s="158"/>
      <c r="M660" s="158"/>
      <c r="N660" s="158"/>
    </row>
    <row r="661" spans="1:14" s="150" customFormat="1" ht="12" customHeight="1">
      <c r="B661" s="1471"/>
      <c r="C661" s="1471"/>
      <c r="D661" s="158"/>
      <c r="E661" s="158"/>
      <c r="F661" s="158"/>
      <c r="G661" s="158"/>
      <c r="H661" s="158"/>
      <c r="I661" s="158"/>
      <c r="J661" s="158"/>
      <c r="K661" s="158"/>
      <c r="L661" s="158"/>
      <c r="M661" s="158"/>
      <c r="N661" s="158"/>
    </row>
    <row r="662" spans="1:14" s="150" customFormat="1" ht="12" customHeight="1">
      <c r="B662" s="1471"/>
      <c r="C662" s="1471"/>
      <c r="D662" s="158"/>
      <c r="E662" s="158"/>
      <c r="F662" s="158"/>
      <c r="G662" s="158"/>
      <c r="H662" s="158"/>
      <c r="I662" s="158"/>
      <c r="J662" s="158"/>
      <c r="K662" s="158"/>
      <c r="L662" s="158"/>
      <c r="M662" s="158"/>
      <c r="N662" s="158"/>
    </row>
    <row r="663" spans="1:14" s="150" customFormat="1" ht="12" customHeight="1">
      <c r="B663" s="1471"/>
      <c r="C663" s="1471"/>
      <c r="D663" s="158"/>
      <c r="E663" s="158"/>
      <c r="F663" s="158"/>
      <c r="G663" s="158"/>
      <c r="H663" s="158"/>
      <c r="I663" s="158"/>
      <c r="J663" s="158"/>
      <c r="K663" s="158"/>
      <c r="L663" s="158"/>
      <c r="M663" s="158"/>
      <c r="N663" s="158"/>
    </row>
    <row r="664" spans="1:14" s="150" customFormat="1" ht="12" customHeight="1">
      <c r="B664" s="1471"/>
      <c r="C664" s="1471"/>
      <c r="D664" s="158"/>
      <c r="E664" s="158"/>
      <c r="F664" s="158"/>
      <c r="G664" s="158"/>
      <c r="H664" s="158"/>
      <c r="I664" s="158"/>
      <c r="J664" s="158"/>
      <c r="K664" s="158"/>
      <c r="L664" s="158"/>
      <c r="M664" s="158"/>
      <c r="N664" s="158"/>
    </row>
    <row r="665" spans="1:14" s="150" customFormat="1" ht="12" customHeight="1">
      <c r="B665" s="1471"/>
      <c r="C665" s="1471"/>
      <c r="D665" s="158"/>
      <c r="E665" s="158"/>
      <c r="F665" s="158"/>
      <c r="G665" s="158"/>
      <c r="H665" s="158"/>
      <c r="I665" s="158"/>
      <c r="J665" s="158"/>
      <c r="K665" s="158"/>
      <c r="L665" s="158"/>
      <c r="M665" s="158"/>
      <c r="N665" s="158"/>
    </row>
    <row r="666" spans="1:14" s="150" customFormat="1" ht="12" customHeight="1">
      <c r="B666" s="1471"/>
      <c r="C666" s="1471"/>
      <c r="D666" s="158"/>
      <c r="E666" s="158"/>
      <c r="F666" s="158"/>
      <c r="G666" s="158"/>
      <c r="H666" s="158"/>
      <c r="I666" s="158"/>
      <c r="J666" s="158"/>
      <c r="K666" s="158"/>
      <c r="L666" s="158"/>
      <c r="M666" s="158"/>
      <c r="N666" s="158"/>
    </row>
    <row r="667" spans="1:14" s="150" customFormat="1" ht="12" customHeight="1">
      <c r="B667" s="159"/>
      <c r="C667" s="159"/>
      <c r="D667" s="158"/>
      <c r="E667" s="158"/>
      <c r="F667" s="158"/>
      <c r="G667" s="158"/>
      <c r="H667" s="158"/>
      <c r="I667" s="158"/>
      <c r="J667" s="158"/>
      <c r="K667" s="158"/>
      <c r="L667" s="158"/>
      <c r="M667" s="158"/>
      <c r="N667" s="158"/>
    </row>
    <row r="668" spans="1:14" s="152" customFormat="1" ht="12" customHeight="1">
      <c r="A668" s="334" t="s">
        <v>319</v>
      </c>
      <c r="B668" s="335" t="s">
        <v>318</v>
      </c>
      <c r="C668" s="155"/>
      <c r="D668" s="156"/>
    </row>
    <row r="669" spans="1:14" s="150" customFormat="1" ht="12" customHeight="1">
      <c r="B669" s="1468" t="s">
        <v>221</v>
      </c>
      <c r="C669" s="1469"/>
      <c r="D669" s="151"/>
      <c r="E669" s="151"/>
      <c r="F669" s="151"/>
      <c r="G669" s="151"/>
      <c r="H669" s="151"/>
      <c r="I669" s="151"/>
      <c r="J669" s="151"/>
      <c r="K669" s="151"/>
      <c r="L669" s="151"/>
      <c r="M669" s="151"/>
      <c r="N669" s="151"/>
    </row>
    <row r="670" spans="1:14" s="150" customFormat="1" ht="12" customHeight="1">
      <c r="B670" s="1470"/>
      <c r="C670" s="1470"/>
      <c r="D670" s="151"/>
      <c r="E670" s="151"/>
      <c r="F670" s="151"/>
      <c r="G670" s="151"/>
      <c r="H670" s="151"/>
      <c r="I670" s="151"/>
      <c r="J670" s="151"/>
      <c r="K670" s="151"/>
      <c r="L670" s="151"/>
      <c r="M670" s="151"/>
      <c r="N670" s="151"/>
    </row>
    <row r="671" spans="1:14" s="150" customFormat="1" ht="12" customHeight="1">
      <c r="B671" s="1470"/>
      <c r="C671" s="1470"/>
      <c r="D671" s="151"/>
      <c r="E671" s="151"/>
      <c r="F671" s="151"/>
      <c r="G671" s="151"/>
      <c r="H671" s="151"/>
      <c r="I671" s="151"/>
      <c r="J671" s="151"/>
      <c r="K671" s="151"/>
      <c r="L671" s="151"/>
      <c r="M671" s="151"/>
      <c r="N671" s="151"/>
    </row>
    <row r="672" spans="1:14" s="150" customFormat="1" ht="12" customHeight="1">
      <c r="B672" s="1470"/>
      <c r="C672" s="1470"/>
      <c r="D672" s="151"/>
      <c r="E672" s="151"/>
      <c r="F672" s="151"/>
      <c r="G672" s="151"/>
      <c r="H672" s="151"/>
      <c r="I672" s="151"/>
      <c r="J672" s="151"/>
      <c r="K672" s="151"/>
      <c r="L672" s="151"/>
      <c r="M672" s="151"/>
      <c r="N672" s="151"/>
    </row>
    <row r="673" spans="1:14" s="150" customFormat="1" ht="12" customHeight="1">
      <c r="B673" s="1470"/>
      <c r="C673" s="1470"/>
      <c r="D673" s="151"/>
      <c r="E673" s="151"/>
      <c r="F673" s="151"/>
      <c r="G673" s="151"/>
      <c r="H673" s="151"/>
      <c r="I673" s="151"/>
      <c r="J673" s="151"/>
      <c r="K673" s="151"/>
      <c r="L673" s="151"/>
      <c r="M673" s="151"/>
      <c r="N673" s="151"/>
    </row>
    <row r="674" spans="1:14" s="150" customFormat="1" ht="12" customHeight="1">
      <c r="B674" s="1470"/>
      <c r="C674" s="1470"/>
      <c r="D674" s="151"/>
      <c r="E674" s="151"/>
      <c r="F674" s="151"/>
      <c r="G674" s="151"/>
      <c r="H674" s="151"/>
      <c r="I674" s="151"/>
      <c r="J674" s="151"/>
      <c r="K674" s="151"/>
      <c r="L674" s="151"/>
      <c r="M674" s="151"/>
      <c r="N674" s="151"/>
    </row>
    <row r="675" spans="1:14" s="150" customFormat="1" ht="12" customHeight="1">
      <c r="B675" s="157"/>
      <c r="C675" s="157"/>
      <c r="D675" s="151"/>
      <c r="E675" s="151"/>
      <c r="F675" s="151"/>
      <c r="G675" s="151"/>
      <c r="H675" s="151"/>
      <c r="I675" s="151"/>
      <c r="J675" s="151"/>
      <c r="K675" s="151"/>
      <c r="L675" s="151"/>
      <c r="M675" s="151"/>
      <c r="N675" s="151"/>
    </row>
    <row r="676" spans="1:14" s="152" customFormat="1" ht="12" customHeight="1">
      <c r="A676" s="334" t="s">
        <v>316</v>
      </c>
      <c r="B676" s="335" t="s">
        <v>315</v>
      </c>
      <c r="C676" s="154"/>
      <c r="D676" s="153"/>
      <c r="E676" s="153"/>
      <c r="F676" s="153"/>
      <c r="G676" s="153"/>
      <c r="H676" s="153"/>
      <c r="I676" s="153"/>
      <c r="J676" s="153"/>
      <c r="K676" s="153"/>
      <c r="L676" s="153"/>
      <c r="M676" s="153"/>
      <c r="N676" s="153"/>
    </row>
    <row r="677" spans="1:14" s="150" customFormat="1" ht="12" customHeight="1">
      <c r="B677" s="1468" t="s">
        <v>438</v>
      </c>
      <c r="C677" s="1469"/>
      <c r="D677" s="151"/>
      <c r="E677" s="151"/>
      <c r="F677" s="151"/>
      <c r="G677" s="151"/>
      <c r="H677" s="151"/>
      <c r="I677" s="151"/>
      <c r="J677" s="151"/>
      <c r="K677" s="151"/>
      <c r="L677" s="151"/>
      <c r="M677" s="151"/>
      <c r="N677" s="151"/>
    </row>
    <row r="678" spans="1:14" s="150" customFormat="1" ht="12" customHeight="1">
      <c r="B678" s="1470"/>
      <c r="C678" s="1470"/>
      <c r="D678" s="151"/>
      <c r="E678" s="151"/>
      <c r="F678" s="151"/>
      <c r="G678" s="151"/>
      <c r="H678" s="151"/>
      <c r="I678" s="151"/>
      <c r="J678" s="151"/>
      <c r="K678" s="151"/>
      <c r="L678" s="151"/>
      <c r="M678" s="151"/>
      <c r="N678" s="151"/>
    </row>
    <row r="679" spans="1:14" s="150" customFormat="1" ht="12" customHeight="1">
      <c r="B679" s="1470"/>
      <c r="C679" s="1470"/>
      <c r="D679" s="151"/>
      <c r="E679" s="151"/>
      <c r="F679" s="151"/>
      <c r="G679" s="151"/>
      <c r="H679" s="151"/>
      <c r="I679" s="151"/>
      <c r="J679" s="151"/>
      <c r="K679" s="151"/>
      <c r="L679" s="151"/>
      <c r="M679" s="151"/>
      <c r="N679" s="151"/>
    </row>
    <row r="680" spans="1:14" s="150" customFormat="1" ht="12" customHeight="1">
      <c r="B680" s="1470"/>
      <c r="C680" s="1470"/>
      <c r="D680" s="151"/>
      <c r="E680" s="151"/>
      <c r="F680" s="151"/>
      <c r="G680" s="151"/>
      <c r="H680" s="151"/>
      <c r="I680" s="151"/>
      <c r="J680" s="151"/>
      <c r="K680" s="151"/>
      <c r="L680" s="151"/>
      <c r="M680" s="151"/>
      <c r="N680" s="151"/>
    </row>
    <row r="681" spans="1:14" s="147" customFormat="1" ht="12" customHeight="1">
      <c r="B681" s="1470"/>
      <c r="C681" s="1470"/>
      <c r="D681" s="149"/>
    </row>
    <row r="682" spans="1:14" s="147" customFormat="1" ht="12" customHeight="1">
      <c r="B682" s="1470"/>
      <c r="C682" s="1470"/>
      <c r="D682" s="148"/>
    </row>
    <row r="683" spans="1:14" s="147" customFormat="1" ht="12" customHeight="1">
      <c r="B683" s="157"/>
      <c r="C683" s="157"/>
      <c r="D683" s="148"/>
    </row>
  </sheetData>
  <mergeCells count="119">
    <mergeCell ref="B69:C70"/>
    <mergeCell ref="B72:C74"/>
    <mergeCell ref="B77:C79"/>
    <mergeCell ref="B10:C14"/>
    <mergeCell ref="B29:C32"/>
    <mergeCell ref="B38:C41"/>
    <mergeCell ref="B43:C44"/>
    <mergeCell ref="B46:C47"/>
    <mergeCell ref="B50:C53"/>
    <mergeCell ref="B55:C57"/>
    <mergeCell ref="B60:C62"/>
    <mergeCell ref="B64:C66"/>
    <mergeCell ref="B153:C157"/>
    <mergeCell ref="B85:C88"/>
    <mergeCell ref="B90:C91"/>
    <mergeCell ref="B94:C97"/>
    <mergeCell ref="B99:C101"/>
    <mergeCell ref="B104:C107"/>
    <mergeCell ref="B109:C111"/>
    <mergeCell ref="B114:C117"/>
    <mergeCell ref="B119:C121"/>
    <mergeCell ref="B126:C127"/>
    <mergeCell ref="B129:C131"/>
    <mergeCell ref="B141:C146"/>
    <mergeCell ref="B149:C151"/>
    <mergeCell ref="B136:C140"/>
    <mergeCell ref="B189:C191"/>
    <mergeCell ref="B196:C199"/>
    <mergeCell ref="B204:C206"/>
    <mergeCell ref="B209:C210"/>
    <mergeCell ref="B212:C214"/>
    <mergeCell ref="B220:C222"/>
    <mergeCell ref="B160:C161"/>
    <mergeCell ref="B163:C167"/>
    <mergeCell ref="B170:C172"/>
    <mergeCell ref="B174:C177"/>
    <mergeCell ref="B182:C183"/>
    <mergeCell ref="B185:C187"/>
    <mergeCell ref="B249:C250"/>
    <mergeCell ref="B253:C254"/>
    <mergeCell ref="B256:C259"/>
    <mergeCell ref="B262:C263"/>
    <mergeCell ref="B265:C268"/>
    <mergeCell ref="B271:C272"/>
    <mergeCell ref="B224:C225"/>
    <mergeCell ref="B228:C230"/>
    <mergeCell ref="B232:C233"/>
    <mergeCell ref="B236:C239"/>
    <mergeCell ref="B241:C242"/>
    <mergeCell ref="B245:C247"/>
    <mergeCell ref="B317:C323"/>
    <mergeCell ref="B326:C331"/>
    <mergeCell ref="B334:C339"/>
    <mergeCell ref="B274:C277"/>
    <mergeCell ref="B280:C281"/>
    <mergeCell ref="B283:C286"/>
    <mergeCell ref="B292:C298"/>
    <mergeCell ref="B301:C306"/>
    <mergeCell ref="B309:C314"/>
    <mergeCell ref="B386:C389"/>
    <mergeCell ref="B391:C393"/>
    <mergeCell ref="B396:C398"/>
    <mergeCell ref="B400:C402"/>
    <mergeCell ref="B405:C407"/>
    <mergeCell ref="B409:C412"/>
    <mergeCell ref="B347:C348"/>
    <mergeCell ref="B358:C360"/>
    <mergeCell ref="B362:C366"/>
    <mergeCell ref="B371:C375"/>
    <mergeCell ref="B377:C380"/>
    <mergeCell ref="B382:C383"/>
    <mergeCell ref="B444:C447"/>
    <mergeCell ref="B449:C451"/>
    <mergeCell ref="B454:C457"/>
    <mergeCell ref="B459:C462"/>
    <mergeCell ref="B468:C469"/>
    <mergeCell ref="B416:C419"/>
    <mergeCell ref="B424:C427"/>
    <mergeCell ref="B429:C431"/>
    <mergeCell ref="B434:C437"/>
    <mergeCell ref="B439:C441"/>
    <mergeCell ref="B505:C509"/>
    <mergeCell ref="B512:C514"/>
    <mergeCell ref="B516:C519"/>
    <mergeCell ref="B524:C525"/>
    <mergeCell ref="B527:C529"/>
    <mergeCell ref="B531:C533"/>
    <mergeCell ref="B471:C473"/>
    <mergeCell ref="B478:C481"/>
    <mergeCell ref="B483:C488"/>
    <mergeCell ref="B491:C493"/>
    <mergeCell ref="B495:C499"/>
    <mergeCell ref="B502:C503"/>
    <mergeCell ref="B571:C573"/>
    <mergeCell ref="B575:C576"/>
    <mergeCell ref="B579:C582"/>
    <mergeCell ref="B584:C585"/>
    <mergeCell ref="B588:C591"/>
    <mergeCell ref="B593:C594"/>
    <mergeCell ref="B538:C541"/>
    <mergeCell ref="B546:C548"/>
    <mergeCell ref="B551:C552"/>
    <mergeCell ref="B554:C556"/>
    <mergeCell ref="B561:C565"/>
    <mergeCell ref="B567:C568"/>
    <mergeCell ref="B677:C682"/>
    <mergeCell ref="B624:C625"/>
    <mergeCell ref="B627:C630"/>
    <mergeCell ref="B635:C641"/>
    <mergeCell ref="B644:C649"/>
    <mergeCell ref="B652:C657"/>
    <mergeCell ref="B660:C666"/>
    <mergeCell ref="B669:C674"/>
    <mergeCell ref="B597:C598"/>
    <mergeCell ref="B600:C603"/>
    <mergeCell ref="B606:C607"/>
    <mergeCell ref="B609:C612"/>
    <mergeCell ref="B615:C616"/>
    <mergeCell ref="B618:C621"/>
  </mergeCells>
  <pageMargins left="0.3" right="0.1" top="0.5" bottom="0.5" header="0.5" footer="0.3"/>
  <pageSetup scale="80" orientation="landscape" horizontalDpi="300" verticalDpi="300" r:id="rId1"/>
  <headerFooter alignWithMargins="0">
    <oddFooter>&amp;L&amp;"Arial,Italic"@copyright &amp;"Arial,Bold Italic"Clear&amp;"Arial,Italic"Solutions&amp;"Arial,Bold Italic"HR&amp;"Arial,Italic" 2012 - 2013 Actuarial Salary Surveys</oddFooter>
  </headerFooter>
  <rowBreaks count="12" manualBreakCount="12">
    <brk id="34" max="2" man="1"/>
    <brk id="158" max="2" man="1"/>
    <brk id="207" max="2" man="1"/>
    <brk id="251" max="2" man="1"/>
    <brk id="288" max="2" man="1"/>
    <brk id="341" max="2" man="1"/>
    <brk id="394" max="2" man="1"/>
    <brk id="442" max="2" man="1"/>
    <brk id="489" max="2" man="1"/>
    <brk id="542" max="2" man="1"/>
    <brk id="595" max="2" man="1"/>
    <brk id="650"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80"/>
  <sheetViews>
    <sheetView showGridLines="0" workbookViewId="0"/>
  </sheetViews>
  <sheetFormatPr defaultColWidth="9.140625" defaultRowHeight="15"/>
  <cols>
    <col min="1" max="1" width="5.7109375" style="114" customWidth="1"/>
    <col min="2" max="2" width="74.7109375" style="114" customWidth="1"/>
    <col min="3" max="3" width="5.7109375" style="114" customWidth="1"/>
    <col min="4" max="4" width="75" style="114" customWidth="1"/>
    <col min="5" max="5" width="5.7109375" style="114" customWidth="1"/>
    <col min="6" max="6" width="80.28515625" style="627" customWidth="1"/>
    <col min="7" max="16384" width="9.140625" style="114"/>
  </cols>
  <sheetData>
    <row r="1" spans="2:6" ht="27">
      <c r="B1" s="588" t="s">
        <v>704</v>
      </c>
      <c r="D1" s="346" t="s">
        <v>704</v>
      </c>
      <c r="F1" s="624" t="s">
        <v>704</v>
      </c>
    </row>
    <row r="2" spans="2:6" ht="18">
      <c r="B2" s="589" t="s">
        <v>794</v>
      </c>
      <c r="D2" s="347" t="s">
        <v>796</v>
      </c>
      <c r="F2" s="625" t="s">
        <v>914</v>
      </c>
    </row>
    <row r="3" spans="2:6" ht="18">
      <c r="B3" s="589" t="s">
        <v>795</v>
      </c>
      <c r="D3" s="347" t="s">
        <v>795</v>
      </c>
      <c r="F3" s="589" t="s">
        <v>795</v>
      </c>
    </row>
    <row r="4" spans="2:6">
      <c r="B4" s="590"/>
      <c r="D4" s="348"/>
      <c r="F4" s="626"/>
    </row>
    <row r="5" spans="2:6">
      <c r="B5" s="123"/>
      <c r="D5" s="123"/>
    </row>
    <row r="6" spans="2:6">
      <c r="B6" s="591" t="s">
        <v>218</v>
      </c>
      <c r="D6" s="349" t="s">
        <v>217</v>
      </c>
      <c r="E6" s="118"/>
    </row>
    <row r="7" spans="2:6" ht="13.5" customHeight="1">
      <c r="B7" s="351"/>
      <c r="D7" s="122"/>
      <c r="E7" s="120"/>
      <c r="F7" s="628"/>
    </row>
    <row r="8" spans="2:6" ht="13.5" customHeight="1">
      <c r="B8" s="353"/>
      <c r="D8" s="116" t="s">
        <v>216</v>
      </c>
      <c r="E8" s="120"/>
      <c r="F8" s="629"/>
    </row>
    <row r="9" spans="2:6" ht="13.5" customHeight="1">
      <c r="B9" s="353" t="s">
        <v>173</v>
      </c>
      <c r="D9" s="116" t="s">
        <v>215</v>
      </c>
      <c r="E9" s="120"/>
      <c r="F9" s="629"/>
    </row>
    <row r="10" spans="2:6" ht="13.5" customHeight="1">
      <c r="B10" s="354" t="s">
        <v>171</v>
      </c>
      <c r="D10" s="116" t="s">
        <v>197</v>
      </c>
      <c r="E10" s="120"/>
      <c r="F10" s="630" t="s">
        <v>915</v>
      </c>
    </row>
    <row r="11" spans="2:6" ht="13.5" customHeight="1">
      <c r="B11" s="353" t="s">
        <v>164</v>
      </c>
      <c r="D11" s="116" t="s">
        <v>850</v>
      </c>
      <c r="E11" s="121"/>
      <c r="F11" s="630" t="s">
        <v>916</v>
      </c>
    </row>
    <row r="12" spans="2:6" ht="13.5" customHeight="1">
      <c r="B12" s="353" t="s">
        <v>213</v>
      </c>
      <c r="D12" s="116" t="s">
        <v>214</v>
      </c>
      <c r="E12" s="120"/>
      <c r="F12" s="630" t="s">
        <v>917</v>
      </c>
    </row>
    <row r="13" spans="2:6" ht="13.5" customHeight="1">
      <c r="B13" s="353" t="s">
        <v>161</v>
      </c>
      <c r="D13" s="116" t="s">
        <v>851</v>
      </c>
      <c r="E13" s="121"/>
      <c r="F13" s="630" t="s">
        <v>918</v>
      </c>
    </row>
    <row r="14" spans="2:6" ht="13.5" customHeight="1">
      <c r="B14" s="353" t="s">
        <v>160</v>
      </c>
      <c r="D14" s="116" t="s">
        <v>212</v>
      </c>
      <c r="E14" s="120"/>
      <c r="F14" s="630" t="s">
        <v>919</v>
      </c>
    </row>
    <row r="15" spans="2:6" ht="13.5" customHeight="1">
      <c r="B15" s="353" t="s">
        <v>209</v>
      </c>
      <c r="D15" s="116" t="s">
        <v>211</v>
      </c>
      <c r="E15" s="120"/>
      <c r="F15" s="630" t="s">
        <v>920</v>
      </c>
    </row>
    <row r="16" spans="2:6" ht="13.5" customHeight="1">
      <c r="B16" s="353" t="s">
        <v>840</v>
      </c>
      <c r="D16" s="116" t="s">
        <v>210</v>
      </c>
      <c r="E16" s="120"/>
      <c r="F16" s="630" t="s">
        <v>921</v>
      </c>
    </row>
    <row r="17" spans="2:6" ht="13.5" customHeight="1">
      <c r="B17" s="353" t="s">
        <v>208</v>
      </c>
      <c r="D17" s="116" t="s">
        <v>857</v>
      </c>
      <c r="E17" s="120"/>
      <c r="F17" s="630" t="s">
        <v>922</v>
      </c>
    </row>
    <row r="18" spans="2:6" ht="13.5" customHeight="1">
      <c r="B18" s="353" t="s">
        <v>155</v>
      </c>
      <c r="D18" s="116" t="s">
        <v>207</v>
      </c>
      <c r="E18" s="120"/>
      <c r="F18" s="631" t="s">
        <v>923</v>
      </c>
    </row>
    <row r="19" spans="2:6" ht="13.5" customHeight="1">
      <c r="B19" s="353" t="s">
        <v>153</v>
      </c>
      <c r="D19" s="116" t="s">
        <v>185</v>
      </c>
      <c r="E19" s="120"/>
      <c r="F19" s="631" t="s">
        <v>924</v>
      </c>
    </row>
    <row r="20" spans="2:6" ht="13.5" customHeight="1">
      <c r="B20" s="354" t="s">
        <v>205</v>
      </c>
      <c r="D20" s="116" t="s">
        <v>206</v>
      </c>
      <c r="E20" s="120"/>
      <c r="F20" s="630" t="s">
        <v>841</v>
      </c>
    </row>
    <row r="21" spans="2:6" ht="13.5" customHeight="1">
      <c r="B21" s="354" t="s">
        <v>178</v>
      </c>
      <c r="D21" s="116" t="s">
        <v>204</v>
      </c>
      <c r="E21" s="120"/>
      <c r="F21" s="630" t="s">
        <v>925</v>
      </c>
    </row>
    <row r="22" spans="2:6" ht="13.5" customHeight="1">
      <c r="B22" s="353" t="s">
        <v>202</v>
      </c>
      <c r="D22" s="116" t="s">
        <v>203</v>
      </c>
      <c r="E22" s="120"/>
      <c r="F22" s="629"/>
    </row>
    <row r="23" spans="2:6" ht="13.5" customHeight="1">
      <c r="B23" s="354" t="s">
        <v>149</v>
      </c>
      <c r="D23" s="119" t="s">
        <v>201</v>
      </c>
      <c r="E23" s="120"/>
      <c r="F23" s="632"/>
    </row>
    <row r="24" spans="2:6" ht="13.5" customHeight="1">
      <c r="B24" s="353" t="s">
        <v>841</v>
      </c>
      <c r="D24" s="116" t="s">
        <v>200</v>
      </c>
      <c r="E24" s="120"/>
      <c r="F24" s="633"/>
    </row>
    <row r="25" spans="2:6" ht="13.5" customHeight="1">
      <c r="B25" s="351" t="s">
        <v>174</v>
      </c>
      <c r="D25" s="116" t="s">
        <v>199</v>
      </c>
      <c r="E25" s="121"/>
      <c r="F25" s="634"/>
    </row>
    <row r="26" spans="2:6" ht="13.5" customHeight="1">
      <c r="B26" s="351"/>
      <c r="D26" s="116"/>
      <c r="E26" s="120"/>
      <c r="F26" s="24"/>
    </row>
    <row r="27" spans="2:6" ht="13.5" customHeight="1">
      <c r="B27" s="592" t="s">
        <v>805</v>
      </c>
      <c r="D27" s="350" t="s">
        <v>807</v>
      </c>
      <c r="E27" s="121"/>
      <c r="F27" s="24"/>
    </row>
    <row r="28" spans="2:6" ht="13.5" customHeight="1">
      <c r="B28" s="351"/>
      <c r="D28" s="116"/>
      <c r="E28" s="120"/>
      <c r="F28" s="24"/>
    </row>
    <row r="29" spans="2:6" ht="13.5" customHeight="1">
      <c r="B29" s="353"/>
      <c r="D29" s="116"/>
      <c r="E29" s="121"/>
      <c r="F29" s="24"/>
    </row>
    <row r="30" spans="2:6" ht="13.5" customHeight="1">
      <c r="B30" s="353" t="s">
        <v>168</v>
      </c>
      <c r="D30" s="116" t="s">
        <v>842</v>
      </c>
      <c r="E30" s="121"/>
      <c r="F30" s="24"/>
    </row>
    <row r="31" spans="2:6" ht="13.5" customHeight="1">
      <c r="B31" s="353" t="s">
        <v>842</v>
      </c>
      <c r="D31" s="116" t="s">
        <v>852</v>
      </c>
      <c r="E31" s="120"/>
      <c r="F31" s="24"/>
    </row>
    <row r="32" spans="2:6" ht="13.5" customHeight="1">
      <c r="B32" s="353" t="s">
        <v>198</v>
      </c>
      <c r="D32" s="116" t="s">
        <v>195</v>
      </c>
      <c r="E32" s="120"/>
      <c r="F32" s="24"/>
    </row>
    <row r="33" spans="2:6" ht="13.5" customHeight="1">
      <c r="B33" s="353" t="s">
        <v>196</v>
      </c>
      <c r="D33" s="116" t="s">
        <v>193</v>
      </c>
      <c r="E33" s="120"/>
      <c r="F33" s="24"/>
    </row>
    <row r="34" spans="2:6" ht="13.5" customHeight="1">
      <c r="B34" s="354" t="s">
        <v>843</v>
      </c>
      <c r="D34" s="116" t="s">
        <v>191</v>
      </c>
      <c r="E34" s="120"/>
      <c r="F34" s="24"/>
    </row>
    <row r="35" spans="2:6" ht="13.5" customHeight="1">
      <c r="B35" s="354" t="s">
        <v>163</v>
      </c>
      <c r="D35" s="116" t="s">
        <v>189</v>
      </c>
      <c r="E35" s="120"/>
      <c r="F35" s="24"/>
    </row>
    <row r="36" spans="2:6" ht="13.5" customHeight="1">
      <c r="B36" s="354" t="s">
        <v>194</v>
      </c>
      <c r="D36" s="116" t="s">
        <v>187</v>
      </c>
      <c r="E36" s="120"/>
      <c r="F36" s="24"/>
    </row>
    <row r="37" spans="2:6" ht="13.5" customHeight="1">
      <c r="B37" s="354" t="s">
        <v>192</v>
      </c>
      <c r="D37" s="116" t="s">
        <v>186</v>
      </c>
      <c r="E37" s="120"/>
      <c r="F37" s="24"/>
    </row>
    <row r="38" spans="2:6" ht="13.5" customHeight="1">
      <c r="B38" s="354" t="s">
        <v>190</v>
      </c>
      <c r="D38" s="116" t="s">
        <v>853</v>
      </c>
      <c r="E38" s="120"/>
      <c r="F38" s="24"/>
    </row>
    <row r="39" spans="2:6" ht="13.5" customHeight="1">
      <c r="B39" s="353" t="s">
        <v>188</v>
      </c>
      <c r="D39" s="116" t="s">
        <v>183</v>
      </c>
      <c r="E39" s="120"/>
      <c r="F39" s="24"/>
    </row>
    <row r="40" spans="2:6" ht="13.5" customHeight="1">
      <c r="B40" s="353" t="s">
        <v>185</v>
      </c>
      <c r="D40" s="116" t="s">
        <v>181</v>
      </c>
      <c r="E40" s="120"/>
      <c r="F40" s="24"/>
    </row>
    <row r="41" spans="2:6" ht="13.5" customHeight="1">
      <c r="B41" s="353" t="s">
        <v>184</v>
      </c>
      <c r="D41" s="116" t="s">
        <v>854</v>
      </c>
      <c r="E41" s="121"/>
      <c r="F41" s="24"/>
    </row>
    <row r="42" spans="2:6" ht="13.5" customHeight="1">
      <c r="B42" s="353" t="s">
        <v>182</v>
      </c>
      <c r="D42" s="116" t="s">
        <v>178</v>
      </c>
      <c r="E42" s="120"/>
      <c r="F42" s="24"/>
    </row>
    <row r="43" spans="2:6" ht="13.5" customHeight="1">
      <c r="B43" s="353" t="s">
        <v>180</v>
      </c>
      <c r="D43" s="116" t="s">
        <v>177</v>
      </c>
      <c r="E43" s="120"/>
      <c r="F43" s="24"/>
    </row>
    <row r="44" spans="2:6" ht="13.5" customHeight="1">
      <c r="B44" s="353" t="s">
        <v>179</v>
      </c>
      <c r="D44" s="116" t="s">
        <v>175</v>
      </c>
      <c r="E44" s="121"/>
      <c r="F44" s="24"/>
    </row>
    <row r="45" spans="2:6" ht="13.5" customHeight="1">
      <c r="B45" s="353" t="s">
        <v>844</v>
      </c>
      <c r="D45" s="116" t="s">
        <v>151</v>
      </c>
      <c r="E45" s="120"/>
      <c r="F45" s="24"/>
    </row>
    <row r="46" spans="2:6" ht="13.5" customHeight="1">
      <c r="B46" s="353" t="s">
        <v>845</v>
      </c>
      <c r="D46" s="116" t="s">
        <v>147</v>
      </c>
      <c r="E46" s="120"/>
      <c r="F46" s="24"/>
    </row>
    <row r="47" spans="2:6" ht="13.5" customHeight="1">
      <c r="B47" s="353" t="s">
        <v>176</v>
      </c>
      <c r="D47" s="116" t="s">
        <v>174</v>
      </c>
      <c r="E47" s="120"/>
      <c r="F47" s="24"/>
    </row>
    <row r="48" spans="2:6" ht="13.5" customHeight="1">
      <c r="B48" s="353"/>
      <c r="D48" s="116"/>
      <c r="E48" s="120"/>
      <c r="F48" s="24"/>
    </row>
    <row r="49" spans="2:6" ht="13.5" customHeight="1">
      <c r="B49" s="353"/>
      <c r="D49" s="116"/>
      <c r="E49" s="120"/>
      <c r="F49" s="24"/>
    </row>
    <row r="50" spans="2:6" s="117" customFormat="1" ht="13.5" customHeight="1">
      <c r="B50" s="592" t="s">
        <v>806</v>
      </c>
      <c r="C50" s="114"/>
      <c r="D50" s="350" t="s">
        <v>808</v>
      </c>
      <c r="E50" s="120"/>
      <c r="F50" s="24"/>
    </row>
    <row r="51" spans="2:6" s="117" customFormat="1" ht="13.5" customHeight="1">
      <c r="B51" s="351"/>
      <c r="C51" s="114"/>
      <c r="D51" s="116"/>
      <c r="E51" s="120"/>
      <c r="F51" s="24"/>
    </row>
    <row r="52" spans="2:6" s="117" customFormat="1" ht="13.5" customHeight="1">
      <c r="B52" s="351"/>
      <c r="C52" s="114"/>
      <c r="D52" s="119" t="s">
        <v>173</v>
      </c>
      <c r="E52" s="120"/>
      <c r="F52" s="24"/>
    </row>
    <row r="53" spans="2:6" s="117" customFormat="1" ht="13.5" customHeight="1">
      <c r="B53" s="353" t="s">
        <v>172</v>
      </c>
      <c r="C53" s="114"/>
      <c r="D53" s="116" t="s">
        <v>171</v>
      </c>
      <c r="E53" s="120"/>
      <c r="F53" s="24"/>
    </row>
    <row r="54" spans="2:6" s="117" customFormat="1" ht="13.5" customHeight="1">
      <c r="B54" s="353" t="s">
        <v>170</v>
      </c>
      <c r="C54" s="114"/>
      <c r="D54" s="116" t="s">
        <v>169</v>
      </c>
      <c r="E54" s="120"/>
      <c r="F54" s="24"/>
    </row>
    <row r="55" spans="2:6" s="117" customFormat="1" ht="13.5" customHeight="1">
      <c r="B55" s="353" t="s">
        <v>846</v>
      </c>
      <c r="C55" s="114"/>
      <c r="D55" s="116" t="s">
        <v>168</v>
      </c>
      <c r="E55" s="120"/>
      <c r="F55" s="24"/>
    </row>
    <row r="56" spans="2:6" s="117" customFormat="1" ht="13.5" customHeight="1">
      <c r="B56" s="353" t="s">
        <v>167</v>
      </c>
      <c r="C56" s="114"/>
      <c r="D56" s="116" t="s">
        <v>166</v>
      </c>
      <c r="E56" s="121"/>
      <c r="F56" s="24"/>
    </row>
    <row r="57" spans="2:6" s="117" customFormat="1" ht="13.5" customHeight="1">
      <c r="B57" s="353" t="s">
        <v>165</v>
      </c>
      <c r="C57" s="114"/>
      <c r="D57" s="116" t="s">
        <v>855</v>
      </c>
      <c r="E57" s="120"/>
      <c r="F57" s="24"/>
    </row>
    <row r="58" spans="2:6" s="117" customFormat="1" ht="13.5" customHeight="1">
      <c r="B58" s="354" t="s">
        <v>162</v>
      </c>
      <c r="C58" s="114"/>
      <c r="D58" s="116" t="s">
        <v>164</v>
      </c>
      <c r="E58" s="120"/>
      <c r="F58" s="24"/>
    </row>
    <row r="59" spans="2:6" s="117" customFormat="1" ht="13.5" customHeight="1">
      <c r="B59" s="353" t="s">
        <v>159</v>
      </c>
      <c r="C59" s="114"/>
      <c r="D59" s="116" t="s">
        <v>163</v>
      </c>
      <c r="E59" s="120"/>
      <c r="F59" s="24"/>
    </row>
    <row r="60" spans="2:6" s="117" customFormat="1" ht="13.5" customHeight="1">
      <c r="B60" s="353" t="s">
        <v>847</v>
      </c>
      <c r="C60" s="114"/>
      <c r="D60" s="119" t="s">
        <v>162</v>
      </c>
      <c r="E60" s="120"/>
      <c r="F60" s="24"/>
    </row>
    <row r="61" spans="2:6" s="117" customFormat="1" ht="13.5" customHeight="1">
      <c r="B61" s="353" t="s">
        <v>848</v>
      </c>
      <c r="C61" s="114"/>
      <c r="D61" s="119" t="s">
        <v>161</v>
      </c>
      <c r="E61" s="120"/>
      <c r="F61" s="24"/>
    </row>
    <row r="62" spans="2:6" s="117" customFormat="1" ht="13.5" customHeight="1">
      <c r="B62" s="353" t="s">
        <v>158</v>
      </c>
      <c r="C62" s="114"/>
      <c r="D62" s="119" t="s">
        <v>160</v>
      </c>
      <c r="E62" s="120"/>
      <c r="F62" s="24"/>
    </row>
    <row r="63" spans="2:6" s="117" customFormat="1" ht="13.5" customHeight="1">
      <c r="B63" s="353" t="s">
        <v>156</v>
      </c>
      <c r="C63" s="114"/>
      <c r="D63" s="119" t="s">
        <v>159</v>
      </c>
      <c r="E63" s="120"/>
      <c r="F63" s="24"/>
    </row>
    <row r="64" spans="2:6" s="117" customFormat="1" ht="13.5" customHeight="1">
      <c r="B64" s="353" t="s">
        <v>154</v>
      </c>
      <c r="C64" s="114"/>
      <c r="D64" s="116" t="s">
        <v>157</v>
      </c>
      <c r="E64" s="118"/>
      <c r="F64" s="24"/>
    </row>
    <row r="65" spans="2:6" s="117" customFormat="1">
      <c r="B65" s="353" t="s">
        <v>152</v>
      </c>
      <c r="C65" s="114"/>
      <c r="D65" s="119" t="s">
        <v>155</v>
      </c>
      <c r="E65" s="118"/>
      <c r="F65" s="24"/>
    </row>
    <row r="66" spans="2:6">
      <c r="B66" s="353" t="s">
        <v>849</v>
      </c>
      <c r="D66" s="119" t="s">
        <v>153</v>
      </c>
      <c r="F66" s="24"/>
    </row>
    <row r="67" spans="2:6">
      <c r="B67" s="353" t="s">
        <v>150</v>
      </c>
      <c r="D67" s="116" t="s">
        <v>844</v>
      </c>
      <c r="F67" s="24"/>
    </row>
    <row r="68" spans="2:6">
      <c r="B68" s="353" t="s">
        <v>148</v>
      </c>
      <c r="D68" s="116" t="s">
        <v>149</v>
      </c>
      <c r="F68" s="24"/>
    </row>
    <row r="69" spans="2:6">
      <c r="B69" s="353"/>
      <c r="D69" s="116" t="s">
        <v>856</v>
      </c>
      <c r="F69" s="24"/>
    </row>
    <row r="70" spans="2:6">
      <c r="B70" s="352"/>
      <c r="D70" s="115"/>
      <c r="F70" s="24"/>
    </row>
    <row r="71" spans="2:6">
      <c r="F71" s="24"/>
    </row>
    <row r="72" spans="2:6">
      <c r="F72" s="24"/>
    </row>
    <row r="73" spans="2:6">
      <c r="F73" s="24"/>
    </row>
    <row r="74" spans="2:6">
      <c r="F74" s="24"/>
    </row>
    <row r="75" spans="2:6">
      <c r="F75" s="24"/>
    </row>
    <row r="76" spans="2:6">
      <c r="F76" s="24"/>
    </row>
    <row r="77" spans="2:6">
      <c r="F77" s="24"/>
    </row>
    <row r="78" spans="2:6">
      <c r="F78" s="24"/>
    </row>
    <row r="79" spans="2:6">
      <c r="F79" s="24"/>
    </row>
    <row r="80" spans="2:6">
      <c r="F80" s="2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ColWidth="9.140625" defaultRowHeight="15"/>
  <cols>
    <col min="1" max="1" width="3.28515625" style="196" customWidth="1"/>
    <col min="2" max="2" width="113.42578125" style="196" customWidth="1"/>
    <col min="3" max="3" width="4.5703125" style="196" customWidth="1"/>
    <col min="4" max="16384" width="9.140625" style="196"/>
  </cols>
  <sheetData>
    <row r="1" spans="1:18" ht="20.25">
      <c r="A1" s="405"/>
      <c r="B1" s="412" t="s">
        <v>797</v>
      </c>
      <c r="C1" s="406"/>
    </row>
    <row r="2" spans="1:18" ht="19.5" customHeight="1">
      <c r="A2" s="407"/>
      <c r="B2" s="404" t="s">
        <v>597</v>
      </c>
      <c r="C2" s="408"/>
    </row>
    <row r="3" spans="1:18" ht="7.5" customHeight="1" thickBot="1">
      <c r="A3" s="409"/>
      <c r="B3" s="410"/>
      <c r="C3" s="411"/>
      <c r="D3" s="198"/>
      <c r="E3" s="198"/>
      <c r="F3" s="198"/>
      <c r="G3" s="198"/>
      <c r="H3" s="198"/>
      <c r="I3" s="198"/>
      <c r="J3" s="198"/>
      <c r="K3" s="198"/>
    </row>
    <row r="4" spans="1:18">
      <c r="A4" s="197"/>
      <c r="B4" s="199"/>
      <c r="C4" s="200"/>
      <c r="D4" s="201"/>
      <c r="E4" s="201"/>
      <c r="F4" s="201"/>
      <c r="G4" s="201"/>
      <c r="H4" s="201"/>
      <c r="I4" s="201"/>
      <c r="J4" s="201"/>
      <c r="K4" s="201"/>
    </row>
    <row r="5" spans="1:18" ht="16.5">
      <c r="A5" s="197"/>
      <c r="B5" s="394" t="s">
        <v>596</v>
      </c>
      <c r="C5" s="202"/>
      <c r="D5" s="203"/>
      <c r="E5" s="203"/>
      <c r="F5" s="203"/>
      <c r="G5" s="203"/>
      <c r="H5" s="203"/>
      <c r="I5" s="203"/>
      <c r="J5" s="203"/>
      <c r="K5" s="203"/>
    </row>
    <row r="6" spans="1:18">
      <c r="A6" s="197"/>
      <c r="B6" s="395"/>
      <c r="C6" s="202"/>
      <c r="D6" s="203"/>
      <c r="E6" s="203"/>
      <c r="F6" s="203"/>
      <c r="G6" s="203"/>
      <c r="H6" s="203"/>
      <c r="I6" s="203"/>
      <c r="J6" s="203"/>
      <c r="K6" s="203"/>
    </row>
    <row r="7" spans="1:18" ht="38.25">
      <c r="A7" s="197"/>
      <c r="B7" s="393" t="s">
        <v>595</v>
      </c>
      <c r="C7" s="204"/>
      <c r="D7" s="205"/>
      <c r="E7" s="205"/>
      <c r="F7" s="205"/>
      <c r="G7" s="205"/>
      <c r="H7" s="205"/>
      <c r="I7" s="205"/>
      <c r="J7" s="205"/>
      <c r="K7" s="205"/>
      <c r="L7" s="206"/>
      <c r="M7" s="206"/>
      <c r="N7" s="206"/>
      <c r="O7" s="206"/>
      <c r="P7" s="206"/>
      <c r="Q7" s="206"/>
      <c r="R7" s="206"/>
    </row>
    <row r="8" spans="1:18">
      <c r="A8" s="197"/>
      <c r="B8" s="396"/>
      <c r="C8" s="204"/>
      <c r="D8" s="205"/>
      <c r="E8" s="205"/>
      <c r="F8" s="205"/>
      <c r="G8" s="205"/>
      <c r="H8" s="205"/>
      <c r="I8" s="205"/>
      <c r="J8" s="205"/>
      <c r="K8" s="205"/>
    </row>
    <row r="9" spans="1:18" ht="67.5" customHeight="1">
      <c r="A9" s="197"/>
      <c r="B9" s="393" t="s">
        <v>1071</v>
      </c>
      <c r="C9" s="204"/>
      <c r="D9" s="205"/>
      <c r="E9" s="205"/>
      <c r="F9" s="205"/>
      <c r="G9" s="205"/>
      <c r="H9" s="205"/>
      <c r="I9" s="205"/>
      <c r="J9" s="205"/>
      <c r="K9" s="205"/>
    </row>
    <row r="10" spans="1:18" ht="15" customHeight="1">
      <c r="A10" s="197"/>
      <c r="B10" s="396"/>
      <c r="C10" s="204"/>
      <c r="D10" s="205"/>
      <c r="E10" s="205"/>
      <c r="F10" s="205"/>
      <c r="G10" s="205"/>
      <c r="H10" s="205"/>
      <c r="I10" s="205"/>
      <c r="J10" s="205"/>
      <c r="K10" s="205"/>
    </row>
    <row r="11" spans="1:18" ht="15" customHeight="1">
      <c r="A11" s="197"/>
      <c r="B11" s="394" t="s">
        <v>594</v>
      </c>
      <c r="C11" s="204"/>
      <c r="D11" s="205"/>
      <c r="E11" s="205"/>
      <c r="F11" s="205"/>
      <c r="G11" s="205"/>
      <c r="H11" s="205"/>
      <c r="I11" s="205"/>
      <c r="J11" s="205"/>
      <c r="K11" s="205"/>
    </row>
    <row r="12" spans="1:18">
      <c r="A12" s="197"/>
      <c r="B12" s="396"/>
      <c r="C12" s="204"/>
      <c r="D12" s="205"/>
      <c r="E12" s="205"/>
      <c r="F12" s="205"/>
      <c r="G12" s="205"/>
      <c r="H12" s="205"/>
      <c r="I12" s="205"/>
      <c r="J12" s="205"/>
      <c r="K12" s="205"/>
    </row>
    <row r="13" spans="1:18" ht="114.75">
      <c r="A13" s="197"/>
      <c r="B13" s="393" t="s">
        <v>593</v>
      </c>
      <c r="C13" s="204"/>
      <c r="D13" s="205"/>
      <c r="E13" s="205"/>
      <c r="F13" s="205"/>
      <c r="G13" s="205"/>
      <c r="H13" s="205"/>
      <c r="I13" s="205"/>
      <c r="J13" s="205"/>
      <c r="K13" s="205"/>
      <c r="L13" s="206"/>
      <c r="M13" s="206"/>
      <c r="N13" s="206"/>
      <c r="O13" s="206"/>
      <c r="P13" s="206"/>
      <c r="Q13" s="206"/>
      <c r="R13" s="206"/>
    </row>
    <row r="14" spans="1:18">
      <c r="A14" s="197"/>
      <c r="B14" s="396"/>
      <c r="C14" s="204"/>
      <c r="D14" s="205"/>
      <c r="E14" s="205"/>
      <c r="F14" s="205"/>
      <c r="G14" s="205"/>
      <c r="H14" s="205"/>
      <c r="I14" s="205"/>
      <c r="J14" s="205"/>
      <c r="K14" s="205"/>
      <c r="L14" s="206"/>
      <c r="M14" s="206"/>
      <c r="N14" s="206"/>
      <c r="O14" s="206"/>
      <c r="P14" s="206"/>
      <c r="Q14" s="206"/>
      <c r="R14" s="206"/>
    </row>
    <row r="15" spans="1:18" ht="16.5">
      <c r="A15" s="197"/>
      <c r="B15" s="394" t="s">
        <v>592</v>
      </c>
      <c r="C15" s="204"/>
      <c r="D15" s="205"/>
      <c r="E15" s="205"/>
      <c r="F15" s="205"/>
      <c r="G15" s="205"/>
      <c r="H15" s="205"/>
      <c r="I15" s="205"/>
      <c r="J15" s="205"/>
      <c r="K15" s="205"/>
      <c r="L15" s="206"/>
      <c r="M15" s="206"/>
      <c r="N15" s="206"/>
      <c r="O15" s="206"/>
      <c r="P15" s="206"/>
      <c r="Q15" s="206"/>
      <c r="R15" s="206"/>
    </row>
    <row r="16" spans="1:18">
      <c r="A16" s="197"/>
      <c r="B16" s="396"/>
      <c r="C16" s="204"/>
      <c r="D16" s="205"/>
      <c r="E16" s="205"/>
      <c r="F16" s="205"/>
      <c r="G16" s="205"/>
      <c r="H16" s="205"/>
      <c r="I16" s="205"/>
      <c r="J16" s="205"/>
      <c r="K16" s="205"/>
      <c r="L16" s="206"/>
      <c r="M16" s="206"/>
      <c r="N16" s="206"/>
      <c r="O16" s="206"/>
      <c r="P16" s="206"/>
      <c r="Q16" s="206"/>
      <c r="R16" s="206"/>
    </row>
    <row r="17" spans="1:18" ht="117.75" customHeight="1">
      <c r="A17" s="197"/>
      <c r="B17" s="393" t="s">
        <v>1072</v>
      </c>
      <c r="C17" s="204"/>
      <c r="D17" s="205"/>
      <c r="E17" s="205"/>
      <c r="F17" s="205"/>
      <c r="G17" s="205"/>
      <c r="H17" s="205"/>
      <c r="I17" s="205"/>
      <c r="J17" s="205"/>
      <c r="K17" s="205"/>
      <c r="L17" s="206"/>
      <c r="M17" s="206"/>
      <c r="N17" s="206"/>
      <c r="O17" s="206"/>
      <c r="P17" s="206"/>
      <c r="Q17" s="206"/>
      <c r="R17" s="206"/>
    </row>
    <row r="18" spans="1:18">
      <c r="A18" s="197"/>
      <c r="B18" s="396"/>
      <c r="C18" s="204"/>
      <c r="D18" s="205"/>
      <c r="E18" s="205"/>
      <c r="F18" s="205"/>
      <c r="G18" s="205"/>
      <c r="H18" s="205"/>
      <c r="I18" s="205"/>
      <c r="J18" s="205"/>
      <c r="K18" s="205"/>
      <c r="L18" s="206"/>
      <c r="M18" s="206"/>
      <c r="N18" s="206"/>
      <c r="O18" s="206"/>
      <c r="P18" s="206"/>
      <c r="Q18" s="206"/>
      <c r="R18" s="206"/>
    </row>
    <row r="19" spans="1:18" ht="16.5">
      <c r="A19" s="197"/>
      <c r="B19" s="394" t="s">
        <v>591</v>
      </c>
      <c r="C19" s="202"/>
      <c r="D19" s="203"/>
      <c r="E19" s="203"/>
      <c r="F19" s="203"/>
      <c r="G19" s="203"/>
      <c r="H19" s="203"/>
      <c r="I19" s="203"/>
      <c r="J19" s="203"/>
      <c r="K19" s="203"/>
    </row>
    <row r="20" spans="1:18">
      <c r="A20" s="197"/>
      <c r="B20" s="395"/>
      <c r="C20" s="202"/>
      <c r="D20" s="203"/>
      <c r="E20" s="203"/>
      <c r="F20" s="203"/>
      <c r="G20" s="203"/>
      <c r="H20" s="203"/>
      <c r="I20" s="203"/>
      <c r="J20" s="203"/>
      <c r="K20" s="203"/>
    </row>
    <row r="21" spans="1:18" ht="102">
      <c r="A21" s="197"/>
      <c r="B21" s="393" t="s">
        <v>590</v>
      </c>
      <c r="C21" s="204"/>
      <c r="D21" s="205"/>
      <c r="E21" s="207"/>
      <c r="F21" s="207"/>
      <c r="G21" s="207"/>
      <c r="H21" s="207"/>
      <c r="I21" s="207"/>
      <c r="J21" s="207"/>
      <c r="K21" s="207"/>
      <c r="L21" s="207"/>
      <c r="M21" s="207"/>
    </row>
    <row r="22" spans="1:18">
      <c r="A22" s="197"/>
      <c r="B22" s="396"/>
      <c r="C22" s="204"/>
      <c r="D22" s="205"/>
      <c r="E22" s="207"/>
      <c r="F22" s="207"/>
      <c r="G22" s="207"/>
      <c r="H22" s="207"/>
      <c r="I22" s="207"/>
      <c r="J22" s="207"/>
      <c r="K22" s="207"/>
      <c r="L22" s="207"/>
      <c r="M22" s="207"/>
    </row>
    <row r="23" spans="1:18" ht="92.25" customHeight="1">
      <c r="A23" s="197"/>
      <c r="B23" s="393" t="s">
        <v>589</v>
      </c>
      <c r="C23" s="204"/>
      <c r="D23" s="205"/>
      <c r="E23" s="205"/>
      <c r="F23" s="205"/>
      <c r="G23" s="205"/>
      <c r="H23" s="205"/>
      <c r="I23" s="205"/>
      <c r="J23" s="205"/>
      <c r="K23" s="205"/>
      <c r="L23" s="206"/>
      <c r="M23" s="206"/>
      <c r="N23" s="206"/>
      <c r="O23" s="206"/>
      <c r="P23" s="206"/>
      <c r="Q23" s="206"/>
      <c r="R23" s="206"/>
    </row>
    <row r="24" spans="1:18">
      <c r="A24" s="197"/>
      <c r="B24" s="396"/>
      <c r="C24" s="204"/>
      <c r="D24" s="205"/>
      <c r="E24" s="205"/>
      <c r="F24" s="205"/>
      <c r="G24" s="205"/>
      <c r="H24" s="205"/>
      <c r="I24" s="205"/>
      <c r="J24" s="205"/>
      <c r="K24" s="205"/>
      <c r="L24" s="206"/>
      <c r="M24" s="206"/>
      <c r="N24" s="206"/>
      <c r="O24" s="206"/>
      <c r="P24" s="206"/>
      <c r="Q24" s="206"/>
      <c r="R24" s="206"/>
    </row>
    <row r="25" spans="1:18" ht="81" customHeight="1">
      <c r="A25" s="197"/>
      <c r="B25" s="393" t="s">
        <v>588</v>
      </c>
      <c r="C25" s="204"/>
      <c r="D25" s="205"/>
      <c r="E25" s="205"/>
      <c r="F25" s="205"/>
      <c r="G25" s="205"/>
      <c r="H25" s="205"/>
      <c r="I25" s="205"/>
      <c r="J25" s="205"/>
      <c r="K25" s="205"/>
      <c r="L25" s="206"/>
      <c r="M25" s="206"/>
      <c r="N25" s="206"/>
      <c r="O25" s="206"/>
      <c r="P25" s="206"/>
      <c r="Q25" s="206"/>
      <c r="R25" s="206"/>
    </row>
    <row r="26" spans="1:18">
      <c r="A26" s="197"/>
      <c r="B26" s="396"/>
      <c r="C26" s="204"/>
      <c r="D26" s="205"/>
      <c r="E26" s="205"/>
      <c r="F26" s="205"/>
      <c r="G26" s="205"/>
      <c r="H26" s="205"/>
      <c r="I26" s="205"/>
      <c r="J26" s="205"/>
      <c r="K26" s="205"/>
      <c r="L26" s="206"/>
      <c r="M26" s="206"/>
      <c r="N26" s="206"/>
      <c r="O26" s="206"/>
      <c r="P26" s="206"/>
      <c r="Q26" s="206"/>
      <c r="R26" s="206"/>
    </row>
    <row r="27" spans="1:18" s="211" customFormat="1" ht="15.75">
      <c r="A27" s="208"/>
      <c r="B27" s="397" t="s">
        <v>599</v>
      </c>
      <c r="C27" s="209"/>
      <c r="D27" s="210"/>
      <c r="E27" s="210"/>
      <c r="F27" s="210"/>
      <c r="G27" s="210"/>
      <c r="H27" s="210"/>
      <c r="I27" s="210"/>
      <c r="J27" s="210"/>
      <c r="K27" s="210"/>
    </row>
    <row r="28" spans="1:18">
      <c r="A28" s="197"/>
      <c r="B28" s="395"/>
      <c r="C28" s="202"/>
      <c r="D28" s="203"/>
      <c r="E28" s="203"/>
      <c r="F28" s="203"/>
      <c r="G28" s="203"/>
      <c r="H28" s="203"/>
      <c r="I28" s="203"/>
      <c r="J28" s="203"/>
      <c r="K28" s="203"/>
    </row>
    <row r="29" spans="1:18" ht="171" customHeight="1">
      <c r="A29" s="197"/>
      <c r="B29" s="393" t="s">
        <v>1074</v>
      </c>
      <c r="C29" s="204"/>
      <c r="D29" s="205"/>
      <c r="E29" s="205"/>
      <c r="F29" s="205"/>
      <c r="G29" s="205"/>
      <c r="H29" s="205"/>
      <c r="I29" s="205"/>
      <c r="J29" s="205"/>
      <c r="K29" s="205"/>
      <c r="L29" s="206"/>
      <c r="M29" s="206"/>
      <c r="N29" s="206"/>
      <c r="O29" s="206"/>
      <c r="P29" s="206"/>
      <c r="Q29" s="206"/>
      <c r="R29" s="206"/>
    </row>
    <row r="30" spans="1:18">
      <c r="A30" s="197"/>
      <c r="B30" s="396"/>
      <c r="C30" s="204"/>
      <c r="D30" s="205"/>
      <c r="E30" s="205"/>
      <c r="F30" s="205"/>
      <c r="G30" s="205"/>
      <c r="H30" s="205"/>
      <c r="I30" s="205"/>
      <c r="J30" s="205"/>
      <c r="K30" s="205"/>
    </row>
    <row r="31" spans="1:18" ht="15.75">
      <c r="A31" s="197"/>
      <c r="B31" s="397" t="s">
        <v>587</v>
      </c>
      <c r="C31" s="204"/>
      <c r="D31" s="205"/>
      <c r="E31" s="205"/>
      <c r="F31" s="205"/>
      <c r="G31" s="205"/>
      <c r="H31" s="205"/>
      <c r="I31" s="205"/>
      <c r="J31" s="205"/>
      <c r="K31" s="205"/>
    </row>
    <row r="32" spans="1:18">
      <c r="A32" s="197"/>
      <c r="B32" s="396"/>
      <c r="C32" s="204"/>
      <c r="D32" s="205"/>
      <c r="E32" s="205"/>
      <c r="F32" s="205"/>
      <c r="G32" s="205"/>
      <c r="H32" s="205"/>
      <c r="I32" s="205"/>
      <c r="J32" s="205"/>
      <c r="K32" s="205"/>
    </row>
    <row r="33" spans="1:11" ht="114.75">
      <c r="A33" s="197"/>
      <c r="B33" s="393" t="s">
        <v>1075</v>
      </c>
      <c r="C33" s="204"/>
      <c r="D33" s="205"/>
      <c r="E33" s="205"/>
      <c r="F33" s="205"/>
      <c r="G33" s="205"/>
      <c r="H33" s="205"/>
      <c r="I33" s="205"/>
      <c r="J33" s="205"/>
      <c r="K33" s="205"/>
    </row>
    <row r="34" spans="1:11" ht="15.75">
      <c r="A34" s="197"/>
      <c r="B34" s="397" t="s">
        <v>598</v>
      </c>
      <c r="C34" s="202"/>
      <c r="D34" s="203"/>
      <c r="E34" s="203"/>
      <c r="F34" s="203"/>
      <c r="G34" s="203"/>
      <c r="H34" s="203"/>
      <c r="I34" s="203"/>
      <c r="J34" s="203"/>
      <c r="K34" s="203"/>
    </row>
    <row r="35" spans="1:11">
      <c r="A35" s="197"/>
      <c r="B35" s="398"/>
      <c r="C35" s="212"/>
    </row>
    <row r="36" spans="1:11" ht="89.25">
      <c r="A36" s="197"/>
      <c r="B36" s="393" t="s">
        <v>695</v>
      </c>
      <c r="C36" s="212"/>
    </row>
    <row r="37" spans="1:11">
      <c r="A37" s="197"/>
      <c r="B37" s="398"/>
      <c r="C37" s="212"/>
    </row>
    <row r="38" spans="1:11" ht="38.25">
      <c r="A38" s="197"/>
      <c r="B38" s="393" t="s">
        <v>586</v>
      </c>
      <c r="C38" s="212"/>
    </row>
    <row r="39" spans="1:11">
      <c r="A39" s="197"/>
      <c r="B39" s="398"/>
      <c r="C39" s="212"/>
    </row>
    <row r="40" spans="1:11" ht="15.75">
      <c r="A40" s="197"/>
      <c r="B40" s="397" t="s">
        <v>585</v>
      </c>
      <c r="C40" s="212"/>
    </row>
    <row r="41" spans="1:11">
      <c r="A41" s="197"/>
      <c r="B41" s="398"/>
      <c r="C41" s="212"/>
    </row>
    <row r="42" spans="1:11" ht="104.25" customHeight="1">
      <c r="A42" s="197"/>
      <c r="B42" s="393" t="s">
        <v>1073</v>
      </c>
      <c r="C42" s="212"/>
    </row>
    <row r="43" spans="1:11">
      <c r="A43" s="197"/>
      <c r="B43" s="399"/>
      <c r="C43" s="212"/>
    </row>
    <row r="44" spans="1:11">
      <c r="A44" s="213"/>
      <c r="B44" s="215"/>
      <c r="C44" s="214"/>
    </row>
  </sheetData>
  <pageMargins left="1" right="1"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autoPageBreaks="0" fitToPage="1"/>
  </sheetPr>
  <dimension ref="B1:AB52"/>
  <sheetViews>
    <sheetView showGridLines="0" zoomScale="75" zoomScaleNormal="75" workbookViewId="0"/>
  </sheetViews>
  <sheetFormatPr defaultRowHeight="15"/>
  <cols>
    <col min="1" max="1" width="2.7109375" style="216" customWidth="1"/>
    <col min="2" max="2" width="1.140625" style="216" customWidth="1"/>
    <col min="3" max="3" width="5.7109375" style="230" customWidth="1"/>
    <col min="4" max="8" width="10.85546875" style="230" customWidth="1"/>
    <col min="9" max="9" width="11.7109375" style="230" customWidth="1"/>
    <col min="10" max="11" width="10.5703125" style="230" customWidth="1"/>
    <col min="12" max="12" width="10.28515625" style="231" customWidth="1"/>
    <col min="13" max="13" width="5.7109375" style="231" customWidth="1"/>
    <col min="14" max="14" width="5.42578125" style="231" customWidth="1"/>
    <col min="15" max="15" width="6.85546875" style="231" customWidth="1"/>
    <col min="16" max="20" width="10.85546875" style="231" customWidth="1"/>
    <col min="21" max="21" width="12.28515625" style="231" customWidth="1"/>
    <col min="22" max="23" width="10.7109375" style="231" customWidth="1"/>
    <col min="24" max="24" width="10.28515625" style="231" customWidth="1"/>
    <col min="25" max="25" width="5.7109375" style="664" customWidth="1"/>
    <col min="26" max="26" width="5.42578125" style="664" customWidth="1"/>
    <col min="27" max="16384" width="9.140625" style="216"/>
  </cols>
  <sheetData>
    <row r="1" spans="2:26" ht="30">
      <c r="B1" s="790"/>
      <c r="C1" s="791" t="s">
        <v>1040</v>
      </c>
      <c r="D1" s="791"/>
      <c r="E1" s="791"/>
      <c r="F1" s="791"/>
      <c r="G1" s="791"/>
      <c r="H1" s="791"/>
      <c r="I1" s="792"/>
      <c r="J1" s="791"/>
      <c r="K1" s="793"/>
      <c r="L1" s="794"/>
      <c r="M1" s="795"/>
      <c r="N1" s="796"/>
      <c r="O1" s="795"/>
      <c r="P1" s="796"/>
      <c r="Q1" s="796"/>
      <c r="R1" s="797"/>
      <c r="S1" s="798"/>
      <c r="T1" s="798"/>
      <c r="U1" s="798"/>
      <c r="V1" s="799"/>
      <c r="W1" s="799"/>
      <c r="X1" s="800"/>
    </row>
    <row r="2" spans="2:26" ht="19.5">
      <c r="B2" s="790"/>
      <c r="C2" s="801"/>
      <c r="D2" s="801"/>
      <c r="E2" s="801"/>
      <c r="F2" s="801"/>
      <c r="G2" s="801"/>
      <c r="H2" s="801"/>
      <c r="I2" s="802"/>
      <c r="J2" s="803"/>
      <c r="K2" s="804"/>
      <c r="L2" s="802"/>
      <c r="M2" s="802"/>
      <c r="N2" s="802"/>
      <c r="O2" s="802"/>
      <c r="P2" s="802"/>
      <c r="Q2" s="802"/>
      <c r="R2" s="802"/>
      <c r="S2" s="802"/>
      <c r="T2" s="802"/>
      <c r="U2" s="802"/>
      <c r="V2" s="802"/>
      <c r="W2" s="802"/>
      <c r="X2" s="805"/>
    </row>
    <row r="3" spans="2:26" ht="11.25" customHeight="1" thickBot="1">
      <c r="B3" s="806"/>
      <c r="C3" s="807"/>
      <c r="D3" s="807"/>
      <c r="E3" s="807"/>
      <c r="F3" s="807"/>
      <c r="G3" s="807"/>
      <c r="H3" s="807"/>
      <c r="I3" s="807"/>
      <c r="J3" s="807"/>
      <c r="K3" s="807"/>
      <c r="L3" s="808"/>
      <c r="M3" s="808"/>
      <c r="N3" s="808"/>
      <c r="O3" s="808"/>
      <c r="P3" s="808"/>
      <c r="Q3" s="808"/>
      <c r="R3" s="808"/>
      <c r="S3" s="808"/>
      <c r="T3" s="808"/>
      <c r="U3" s="808"/>
      <c r="V3" s="808"/>
      <c r="W3" s="808"/>
      <c r="X3" s="809"/>
    </row>
    <row r="4" spans="2:26" ht="11.25" customHeight="1">
      <c r="B4" s="217"/>
      <c r="C4" s="218"/>
      <c r="D4" s="218"/>
      <c r="E4" s="218"/>
      <c r="F4" s="218"/>
      <c r="G4" s="218"/>
      <c r="H4" s="218"/>
      <c r="I4" s="218"/>
      <c r="J4" s="218"/>
      <c r="K4" s="218"/>
      <c r="L4" s="219"/>
      <c r="M4" s="219"/>
      <c r="N4" s="218"/>
      <c r="O4" s="218"/>
      <c r="P4" s="218"/>
      <c r="Q4" s="218"/>
      <c r="R4" s="218"/>
      <c r="S4" s="218"/>
      <c r="T4" s="218"/>
      <c r="U4" s="218"/>
      <c r="V4" s="218"/>
      <c r="W4" s="219"/>
      <c r="X4" s="664"/>
    </row>
    <row r="5" spans="2:26" ht="11.25" customHeight="1">
      <c r="B5" s="217"/>
      <c r="C5" s="218"/>
      <c r="D5" s="218"/>
      <c r="E5" s="218"/>
      <c r="F5" s="218"/>
      <c r="G5" s="218"/>
      <c r="H5" s="218"/>
      <c r="I5" s="218"/>
      <c r="J5" s="218"/>
      <c r="K5" s="218"/>
      <c r="L5" s="219"/>
      <c r="M5" s="219"/>
      <c r="N5" s="218"/>
      <c r="O5" s="218"/>
      <c r="P5" s="218"/>
      <c r="Q5" s="218"/>
      <c r="R5" s="218"/>
      <c r="S5" s="218"/>
      <c r="T5" s="218"/>
      <c r="U5" s="218"/>
      <c r="V5" s="218"/>
      <c r="W5" s="219"/>
      <c r="X5" s="219"/>
    </row>
    <row r="6" spans="2:26" ht="15" customHeight="1">
      <c r="C6" s="220"/>
      <c r="D6" s="220"/>
      <c r="E6" s="220"/>
      <c r="F6" s="220"/>
      <c r="G6" s="220"/>
      <c r="H6" s="220"/>
      <c r="I6" s="220"/>
      <c r="J6" s="220"/>
      <c r="K6" s="221"/>
      <c r="L6" s="221"/>
      <c r="M6" s="219"/>
      <c r="N6" s="220"/>
      <c r="O6" s="220"/>
      <c r="P6" s="220"/>
      <c r="Q6" s="220"/>
      <c r="R6" s="220"/>
      <c r="S6" s="220"/>
      <c r="T6" s="220"/>
      <c r="U6" s="220"/>
      <c r="V6" s="221"/>
      <c r="W6" s="221"/>
      <c r="X6" s="221"/>
    </row>
    <row r="7" spans="2:26" ht="19.5" customHeight="1">
      <c r="C7" s="868" t="s">
        <v>988</v>
      </c>
      <c r="D7" s="868"/>
      <c r="E7" s="868"/>
      <c r="F7" s="868"/>
      <c r="G7" s="868"/>
      <c r="H7" s="868"/>
      <c r="I7" s="868"/>
      <c r="J7" s="868"/>
      <c r="K7" s="868"/>
      <c r="L7" s="868"/>
      <c r="M7" s="221"/>
      <c r="N7" s="868" t="s">
        <v>989</v>
      </c>
      <c r="O7" s="868"/>
      <c r="P7" s="868"/>
      <c r="Q7" s="868"/>
      <c r="R7" s="868"/>
      <c r="S7" s="868"/>
      <c r="T7" s="868"/>
      <c r="U7" s="868"/>
      <c r="V7" s="868"/>
      <c r="W7" s="868"/>
      <c r="X7" s="222"/>
    </row>
    <row r="8" spans="2:26" ht="19.5" customHeight="1">
      <c r="C8" s="220"/>
      <c r="D8" s="781"/>
      <c r="E8" s="782"/>
      <c r="F8" s="782"/>
      <c r="G8" s="782"/>
      <c r="H8" s="782"/>
      <c r="I8" s="783"/>
      <c r="J8" s="786"/>
      <c r="K8" s="786"/>
      <c r="L8" s="786"/>
      <c r="M8" s="665"/>
      <c r="N8" s="787"/>
      <c r="O8" s="220"/>
      <c r="P8" s="781"/>
      <c r="Q8" s="788"/>
      <c r="R8" s="788"/>
      <c r="S8" s="788"/>
      <c r="T8" s="789"/>
      <c r="U8" s="789"/>
      <c r="V8" s="786"/>
      <c r="W8" s="786"/>
      <c r="X8" s="786"/>
    </row>
    <row r="9" spans="2:26" ht="19.5" customHeight="1">
      <c r="C9" s="869" t="s">
        <v>933</v>
      </c>
      <c r="D9" s="869"/>
      <c r="E9" s="869"/>
      <c r="F9" s="869"/>
      <c r="G9" s="869"/>
      <c r="H9" s="869"/>
      <c r="I9" s="869"/>
      <c r="J9" s="869"/>
      <c r="K9" s="869"/>
      <c r="L9" s="216"/>
      <c r="M9" s="224"/>
      <c r="N9" s="657"/>
      <c r="O9" s="869" t="s">
        <v>933</v>
      </c>
      <c r="P9" s="869"/>
      <c r="Q9" s="869"/>
      <c r="R9" s="869"/>
      <c r="S9" s="869"/>
      <c r="T9" s="869"/>
      <c r="U9" s="869"/>
      <c r="V9" s="869"/>
      <c r="W9" s="869"/>
      <c r="X9" s="216"/>
    </row>
    <row r="10" spans="2:26" ht="19.5" customHeight="1">
      <c r="C10" s="784"/>
      <c r="D10" s="784"/>
      <c r="E10" s="784"/>
      <c r="F10" s="784"/>
      <c r="G10" s="784"/>
      <c r="H10" s="784"/>
      <c r="I10" s="784"/>
      <c r="J10" s="784"/>
      <c r="K10" s="784"/>
      <c r="L10" s="225" t="s">
        <v>694</v>
      </c>
      <c r="M10" s="224"/>
      <c r="N10" s="657"/>
      <c r="O10" s="784"/>
      <c r="P10" s="784"/>
      <c r="Q10" s="784"/>
      <c r="R10" s="784"/>
      <c r="S10" s="784"/>
      <c r="T10" s="784"/>
      <c r="U10" s="784"/>
      <c r="V10" s="784"/>
      <c r="W10" s="784"/>
      <c r="X10" s="225" t="s">
        <v>694</v>
      </c>
    </row>
    <row r="11" spans="2:26" ht="19.5" customHeight="1">
      <c r="C11" s="813" t="s">
        <v>600</v>
      </c>
      <c r="D11" s="814" t="s">
        <v>931</v>
      </c>
      <c r="E11" s="815"/>
      <c r="F11" s="815"/>
      <c r="G11" s="815"/>
      <c r="H11" s="815"/>
      <c r="I11" s="816"/>
      <c r="J11" s="870">
        <v>2250</v>
      </c>
      <c r="K11" s="872"/>
      <c r="L11" s="810"/>
      <c r="M11" s="224"/>
      <c r="N11" s="657"/>
      <c r="O11" s="817" t="s">
        <v>600</v>
      </c>
      <c r="P11" s="818" t="s">
        <v>931</v>
      </c>
      <c r="Q11" s="812"/>
      <c r="R11" s="812"/>
      <c r="S11" s="812"/>
      <c r="T11" s="819"/>
      <c r="U11" s="820"/>
      <c r="V11" s="870">
        <v>2250</v>
      </c>
      <c r="W11" s="872"/>
      <c r="X11" s="810"/>
    </row>
    <row r="12" spans="2:26" ht="19.5" customHeight="1">
      <c r="C12" s="813" t="s">
        <v>600</v>
      </c>
      <c r="D12" s="814" t="s">
        <v>990</v>
      </c>
      <c r="E12" s="815"/>
      <c r="F12" s="815"/>
      <c r="G12" s="815"/>
      <c r="H12" s="815"/>
      <c r="I12" s="816"/>
      <c r="J12" s="870" t="s">
        <v>991</v>
      </c>
      <c r="K12" s="872"/>
      <c r="L12" s="810"/>
      <c r="M12" s="224"/>
      <c r="N12" s="657"/>
      <c r="O12" s="817" t="s">
        <v>600</v>
      </c>
      <c r="P12" s="818" t="s">
        <v>990</v>
      </c>
      <c r="Q12" s="812"/>
      <c r="R12" s="812"/>
      <c r="S12" s="812"/>
      <c r="T12" s="819"/>
      <c r="U12" s="820"/>
      <c r="V12" s="870" t="s">
        <v>991</v>
      </c>
      <c r="W12" s="872"/>
      <c r="X12" s="810"/>
    </row>
    <row r="13" spans="2:26" ht="19.5" customHeight="1">
      <c r="C13" s="813" t="s">
        <v>600</v>
      </c>
      <c r="D13" s="814" t="s">
        <v>993</v>
      </c>
      <c r="E13" s="815"/>
      <c r="F13" s="815"/>
      <c r="G13" s="815"/>
      <c r="H13" s="815"/>
      <c r="I13" s="816"/>
      <c r="J13" s="870" t="s">
        <v>991</v>
      </c>
      <c r="K13" s="872"/>
      <c r="L13" s="810"/>
      <c r="M13" s="224"/>
      <c r="N13" s="657"/>
      <c r="O13" s="817" t="s">
        <v>600</v>
      </c>
      <c r="P13" s="818" t="s">
        <v>993</v>
      </c>
      <c r="Q13" s="812"/>
      <c r="R13" s="812"/>
      <c r="S13" s="812"/>
      <c r="T13" s="820"/>
      <c r="U13" s="819"/>
      <c r="V13" s="870" t="s">
        <v>991</v>
      </c>
      <c r="W13" s="872"/>
      <c r="X13" s="810"/>
    </row>
    <row r="14" spans="2:26" ht="11.25" customHeight="1">
      <c r="C14" s="220"/>
      <c r="D14" s="785"/>
      <c r="E14" s="782"/>
      <c r="F14" s="782"/>
      <c r="G14" s="782"/>
      <c r="H14" s="782"/>
      <c r="I14" s="783"/>
      <c r="J14" s="821"/>
      <c r="K14" s="821"/>
      <c r="L14" s="822"/>
      <c r="M14" s="665"/>
      <c r="N14" s="657"/>
      <c r="O14" s="220"/>
      <c r="P14" s="785"/>
      <c r="Q14" s="782"/>
      <c r="R14" s="782"/>
      <c r="S14" s="782"/>
      <c r="T14" s="783"/>
      <c r="U14" s="783"/>
      <c r="V14" s="821"/>
      <c r="W14" s="821"/>
      <c r="X14" s="822"/>
      <c r="Y14" s="823"/>
      <c r="Z14" s="823"/>
    </row>
    <row r="15" spans="2:26" s="664" customFormat="1" ht="16.5" customHeight="1">
      <c r="C15" s="785" t="s">
        <v>995</v>
      </c>
      <c r="D15" s="785"/>
      <c r="O15" s="785" t="s">
        <v>995</v>
      </c>
      <c r="P15" s="785"/>
    </row>
    <row r="16" spans="2:26" s="664" customFormat="1" ht="15.75" customHeight="1">
      <c r="C16" s="785" t="s">
        <v>1050</v>
      </c>
      <c r="O16" s="785" t="s">
        <v>1010</v>
      </c>
    </row>
    <row r="17" spans="3:24" s="664" customFormat="1" ht="15.75" customHeight="1">
      <c r="C17" s="785"/>
      <c r="O17" s="785"/>
    </row>
    <row r="18" spans="3:24" s="664" customFormat="1" ht="19.5" customHeight="1">
      <c r="C18" s="869" t="s">
        <v>996</v>
      </c>
      <c r="D18" s="869"/>
      <c r="E18" s="869"/>
      <c r="F18" s="869"/>
      <c r="G18" s="869"/>
      <c r="H18" s="869"/>
      <c r="I18" s="869"/>
      <c r="J18" s="869"/>
      <c r="K18" s="869"/>
      <c r="L18" s="225"/>
      <c r="O18" s="869" t="s">
        <v>996</v>
      </c>
      <c r="P18" s="869"/>
      <c r="Q18" s="869"/>
      <c r="R18" s="869"/>
      <c r="S18" s="869"/>
      <c r="T18" s="869"/>
      <c r="U18" s="869"/>
      <c r="V18" s="869"/>
      <c r="W18" s="869"/>
      <c r="X18" s="225"/>
    </row>
    <row r="19" spans="3:24" s="664" customFormat="1" ht="19.5" customHeight="1">
      <c r="C19" s="230"/>
      <c r="D19" s="230"/>
      <c r="E19" s="230"/>
      <c r="F19" s="230"/>
      <c r="G19" s="230"/>
      <c r="H19" s="230"/>
      <c r="I19" s="230"/>
      <c r="J19" s="230"/>
      <c r="K19" s="230"/>
      <c r="L19" s="225" t="s">
        <v>694</v>
      </c>
      <c r="M19" s="231"/>
      <c r="N19" s="231"/>
      <c r="O19" s="231"/>
      <c r="P19" s="231"/>
      <c r="Q19" s="231"/>
      <c r="R19" s="231"/>
      <c r="S19" s="231"/>
      <c r="T19" s="231"/>
      <c r="U19" s="231"/>
      <c r="V19" s="231"/>
      <c r="W19" s="231"/>
      <c r="X19" s="225" t="s">
        <v>694</v>
      </c>
    </row>
    <row r="20" spans="3:24" s="664" customFormat="1" ht="19.5" customHeight="1">
      <c r="C20" s="813" t="s">
        <v>600</v>
      </c>
      <c r="D20" s="824" t="s">
        <v>997</v>
      </c>
      <c r="E20" s="815"/>
      <c r="F20" s="815"/>
      <c r="G20" s="815"/>
      <c r="H20" s="815"/>
      <c r="I20" s="816"/>
      <c r="J20" s="870" t="s">
        <v>998</v>
      </c>
      <c r="K20" s="871"/>
      <c r="L20" s="810"/>
      <c r="O20" s="817" t="s">
        <v>600</v>
      </c>
      <c r="P20" s="811" t="s">
        <v>997</v>
      </c>
      <c r="Q20" s="812"/>
      <c r="R20" s="812"/>
      <c r="S20" s="812"/>
      <c r="T20" s="820"/>
      <c r="U20" s="819"/>
      <c r="V20" s="870" t="s">
        <v>998</v>
      </c>
      <c r="W20" s="871"/>
      <c r="X20" s="810"/>
    </row>
    <row r="21" spans="3:24" s="664" customFormat="1" ht="19.5" customHeight="1">
      <c r="C21" s="813" t="s">
        <v>600</v>
      </c>
      <c r="D21" s="824" t="s">
        <v>992</v>
      </c>
      <c r="E21" s="815"/>
      <c r="F21" s="815"/>
      <c r="G21" s="815"/>
      <c r="H21" s="815"/>
      <c r="I21" s="816"/>
      <c r="J21" s="870">
        <v>325</v>
      </c>
      <c r="K21" s="872"/>
      <c r="L21" s="810"/>
      <c r="O21" s="817" t="s">
        <v>600</v>
      </c>
      <c r="P21" s="811" t="s">
        <v>992</v>
      </c>
      <c r="Q21" s="812"/>
      <c r="R21" s="812"/>
      <c r="S21" s="812"/>
      <c r="T21" s="819"/>
      <c r="U21" s="820"/>
      <c r="V21" s="870">
        <v>325</v>
      </c>
      <c r="W21" s="872"/>
      <c r="X21" s="810"/>
    </row>
    <row r="22" spans="3:24" s="664" customFormat="1" ht="19.5" customHeight="1">
      <c r="C22" s="813" t="s">
        <v>600</v>
      </c>
      <c r="D22" s="824" t="s">
        <v>999</v>
      </c>
      <c r="E22" s="815"/>
      <c r="F22" s="815"/>
      <c r="G22" s="815"/>
      <c r="H22" s="815"/>
      <c r="I22" s="816"/>
      <c r="J22" s="870">
        <v>325</v>
      </c>
      <c r="K22" s="872"/>
      <c r="L22" s="810"/>
      <c r="O22" s="817" t="s">
        <v>600</v>
      </c>
      <c r="P22" s="811" t="s">
        <v>999</v>
      </c>
      <c r="Q22" s="812"/>
      <c r="R22" s="812"/>
      <c r="S22" s="812"/>
      <c r="T22" s="819"/>
      <c r="U22" s="820"/>
      <c r="V22" s="870">
        <v>325</v>
      </c>
      <c r="W22" s="872"/>
      <c r="X22" s="810"/>
    </row>
    <row r="23" spans="3:24" s="664" customFormat="1" ht="19.5" customHeight="1">
      <c r="C23" s="813" t="s">
        <v>600</v>
      </c>
      <c r="D23" s="824" t="s">
        <v>1000</v>
      </c>
      <c r="E23" s="815"/>
      <c r="F23" s="815"/>
      <c r="G23" s="815"/>
      <c r="H23" s="815"/>
      <c r="I23" s="816"/>
      <c r="J23" s="870">
        <v>325</v>
      </c>
      <c r="K23" s="872"/>
      <c r="L23" s="810"/>
      <c r="O23" s="817" t="s">
        <v>600</v>
      </c>
      <c r="P23" s="811" t="s">
        <v>1000</v>
      </c>
      <c r="Q23" s="812"/>
      <c r="R23" s="812"/>
      <c r="S23" s="812"/>
      <c r="T23" s="819"/>
      <c r="U23" s="820"/>
      <c r="V23" s="870">
        <v>325</v>
      </c>
      <c r="W23" s="872"/>
      <c r="X23" s="810"/>
    </row>
    <row r="24" spans="3:24" s="664" customFormat="1" ht="19.5" customHeight="1">
      <c r="C24" s="813" t="s">
        <v>600</v>
      </c>
      <c r="D24" s="824" t="s">
        <v>994</v>
      </c>
      <c r="E24" s="815"/>
      <c r="F24" s="815"/>
      <c r="G24" s="815"/>
      <c r="H24" s="815"/>
      <c r="I24" s="816"/>
      <c r="J24" s="870">
        <v>325</v>
      </c>
      <c r="K24" s="872"/>
      <c r="L24" s="810"/>
      <c r="O24" s="817" t="s">
        <v>600</v>
      </c>
      <c r="P24" s="811" t="s">
        <v>994</v>
      </c>
      <c r="Q24" s="812"/>
      <c r="R24" s="812"/>
      <c r="S24" s="812"/>
      <c r="T24" s="819"/>
      <c r="U24" s="820"/>
      <c r="V24" s="870">
        <v>325</v>
      </c>
      <c r="W24" s="872"/>
      <c r="X24" s="810"/>
    </row>
    <row r="25" spans="3:24" s="664" customFormat="1" ht="19.5" customHeight="1">
      <c r="C25" s="813" t="s">
        <v>600</v>
      </c>
      <c r="D25" s="824" t="s">
        <v>1001</v>
      </c>
      <c r="E25" s="815"/>
      <c r="F25" s="815"/>
      <c r="G25" s="815"/>
      <c r="H25" s="815"/>
      <c r="I25" s="816"/>
      <c r="J25" s="870">
        <v>425</v>
      </c>
      <c r="K25" s="872"/>
      <c r="L25" s="810"/>
      <c r="O25" s="817" t="s">
        <v>600</v>
      </c>
      <c r="P25" s="811" t="s">
        <v>1001</v>
      </c>
      <c r="Q25" s="812"/>
      <c r="R25" s="812"/>
      <c r="S25" s="812"/>
      <c r="T25" s="819"/>
      <c r="U25" s="820"/>
      <c r="V25" s="870">
        <v>425</v>
      </c>
      <c r="W25" s="872"/>
      <c r="X25" s="810"/>
    </row>
    <row r="26" spans="3:24" s="664" customFormat="1" ht="19.5" customHeight="1">
      <c r="C26" s="220"/>
      <c r="D26" s="781"/>
      <c r="E26" s="782"/>
      <c r="F26" s="782"/>
      <c r="G26" s="782"/>
      <c r="H26" s="782"/>
      <c r="I26" s="783"/>
      <c r="J26" s="825"/>
      <c r="K26" s="825"/>
      <c r="L26" s="826"/>
      <c r="O26" s="220"/>
      <c r="P26" s="781"/>
      <c r="Q26" s="782"/>
      <c r="R26" s="782"/>
      <c r="S26" s="782"/>
      <c r="T26" s="783"/>
      <c r="U26" s="783"/>
      <c r="V26" s="821"/>
      <c r="W26" s="825"/>
      <c r="X26" s="826"/>
    </row>
    <row r="27" spans="3:24" s="664" customFormat="1" ht="19.5" customHeight="1">
      <c r="C27" s="869" t="s">
        <v>934</v>
      </c>
      <c r="D27" s="869"/>
      <c r="E27" s="869"/>
      <c r="F27" s="869"/>
      <c r="G27" s="869"/>
      <c r="H27" s="869"/>
      <c r="I27" s="869"/>
      <c r="J27" s="869"/>
      <c r="K27" s="869"/>
      <c r="M27" s="224"/>
      <c r="O27" s="869" t="s">
        <v>934</v>
      </c>
      <c r="P27" s="869"/>
      <c r="Q27" s="869"/>
      <c r="R27" s="869"/>
      <c r="S27" s="869"/>
      <c r="T27" s="869"/>
      <c r="U27" s="869"/>
      <c r="V27" s="869"/>
      <c r="W27" s="869"/>
    </row>
    <row r="28" spans="3:24" s="664" customFormat="1" ht="19.5" customHeight="1">
      <c r="C28" s="784"/>
      <c r="D28" s="784"/>
      <c r="E28" s="784"/>
      <c r="F28" s="784"/>
      <c r="G28" s="784"/>
      <c r="H28" s="784"/>
      <c r="I28" s="784"/>
      <c r="J28" s="784"/>
      <c r="K28" s="784"/>
      <c r="L28" s="225" t="s">
        <v>694</v>
      </c>
      <c r="M28" s="224"/>
      <c r="O28" s="784"/>
      <c r="P28" s="784"/>
      <c r="Q28" s="784"/>
      <c r="R28" s="784"/>
      <c r="S28" s="784"/>
      <c r="T28" s="784"/>
      <c r="U28" s="784"/>
      <c r="V28" s="784"/>
      <c r="W28" s="784"/>
      <c r="X28" s="225" t="s">
        <v>694</v>
      </c>
    </row>
    <row r="29" spans="3:24" s="664" customFormat="1" ht="19.5" customHeight="1">
      <c r="C29" s="813" t="s">
        <v>600</v>
      </c>
      <c r="D29" s="824" t="s">
        <v>931</v>
      </c>
      <c r="E29" s="815"/>
      <c r="F29" s="815"/>
      <c r="G29" s="815"/>
      <c r="H29" s="815"/>
      <c r="I29" s="816"/>
      <c r="J29" s="870">
        <v>4500</v>
      </c>
      <c r="K29" s="872"/>
      <c r="L29" s="810"/>
      <c r="M29" s="224"/>
      <c r="O29" s="817" t="s">
        <v>600</v>
      </c>
      <c r="P29" s="811" t="s">
        <v>931</v>
      </c>
      <c r="Q29" s="812"/>
      <c r="R29" s="812"/>
      <c r="S29" s="812"/>
      <c r="T29" s="819"/>
      <c r="U29" s="820"/>
      <c r="V29" s="870">
        <v>4500</v>
      </c>
      <c r="W29" s="872"/>
      <c r="X29" s="810"/>
    </row>
    <row r="30" spans="3:24" s="664" customFormat="1" ht="19.5" customHeight="1">
      <c r="C30" s="813" t="s">
        <v>600</v>
      </c>
      <c r="D30" s="824" t="s">
        <v>932</v>
      </c>
      <c r="E30" s="815"/>
      <c r="F30" s="815"/>
      <c r="G30" s="815"/>
      <c r="H30" s="815"/>
      <c r="I30" s="816"/>
      <c r="J30" s="870">
        <v>650</v>
      </c>
      <c r="K30" s="872"/>
      <c r="L30" s="810"/>
      <c r="M30" s="224"/>
      <c r="O30" s="817" t="s">
        <v>600</v>
      </c>
      <c r="P30" s="811" t="s">
        <v>932</v>
      </c>
      <c r="Q30" s="812"/>
      <c r="R30" s="812"/>
      <c r="S30" s="812"/>
      <c r="T30" s="820"/>
      <c r="U30" s="819"/>
      <c r="V30" s="870">
        <v>650</v>
      </c>
      <c r="W30" s="872"/>
      <c r="X30" s="810"/>
    </row>
    <row r="31" spans="3:24" s="664" customFormat="1" ht="7.5" customHeight="1"/>
    <row r="32" spans="3:24" s="664" customFormat="1" ht="7.5" customHeight="1"/>
    <row r="33" spans="3:28" s="664" customFormat="1" ht="19.5" customHeight="1"/>
    <row r="34" spans="3:28" ht="18.75">
      <c r="C34" s="869" t="s">
        <v>611</v>
      </c>
      <c r="D34" s="869"/>
      <c r="E34" s="869"/>
      <c r="F34" s="869"/>
      <c r="G34" s="869"/>
      <c r="H34" s="869"/>
      <c r="I34" s="869"/>
      <c r="J34" s="869"/>
      <c r="K34" s="869"/>
      <c r="L34" s="869"/>
      <c r="M34" s="221"/>
      <c r="N34" s="657"/>
      <c r="O34" s="869" t="s">
        <v>611</v>
      </c>
      <c r="P34" s="869"/>
      <c r="Q34" s="869"/>
      <c r="R34" s="869"/>
      <c r="S34" s="869"/>
      <c r="T34" s="869"/>
      <c r="U34" s="869"/>
      <c r="V34" s="869"/>
      <c r="W34" s="869"/>
      <c r="X34" s="869"/>
    </row>
    <row r="35" spans="3:28" ht="21">
      <c r="C35" s="223"/>
      <c r="D35" s="223"/>
      <c r="E35" s="223"/>
      <c r="F35" s="223"/>
      <c r="G35" s="223"/>
      <c r="H35" s="223"/>
      <c r="I35" s="223"/>
      <c r="J35" s="223"/>
      <c r="K35" s="223"/>
      <c r="L35" s="221"/>
      <c r="M35" s="221"/>
      <c r="N35" s="223"/>
      <c r="O35" s="223"/>
      <c r="P35" s="223"/>
      <c r="Q35" s="223"/>
      <c r="R35" s="223"/>
      <c r="S35" s="223"/>
      <c r="T35" s="223"/>
      <c r="U35" s="223"/>
      <c r="V35" s="223"/>
      <c r="W35" s="221"/>
      <c r="X35" s="221"/>
    </row>
    <row r="36" spans="3:28" ht="20.25" customHeight="1">
      <c r="C36" s="813" t="s">
        <v>600</v>
      </c>
      <c r="D36" s="824" t="s">
        <v>601</v>
      </c>
      <c r="E36" s="815"/>
      <c r="F36" s="815"/>
      <c r="G36" s="815"/>
      <c r="H36" s="815"/>
      <c r="I36" s="816"/>
      <c r="J36" s="877" t="s">
        <v>929</v>
      </c>
      <c r="K36" s="874"/>
      <c r="L36" s="875"/>
      <c r="M36" s="224"/>
      <c r="O36" s="817" t="s">
        <v>600</v>
      </c>
      <c r="P36" s="811" t="s">
        <v>601</v>
      </c>
      <c r="Q36" s="827"/>
      <c r="R36" s="827"/>
      <c r="S36" s="827"/>
      <c r="T36" s="828"/>
      <c r="U36" s="829"/>
      <c r="V36" s="877" t="s">
        <v>929</v>
      </c>
      <c r="W36" s="874"/>
      <c r="X36" s="875"/>
    </row>
    <row r="37" spans="3:28" ht="20.25" customHeight="1">
      <c r="C37" s="813" t="s">
        <v>600</v>
      </c>
      <c r="D37" s="824" t="s">
        <v>602</v>
      </c>
      <c r="E37" s="815"/>
      <c r="F37" s="815"/>
      <c r="G37" s="815"/>
      <c r="H37" s="815"/>
      <c r="I37" s="816"/>
      <c r="J37" s="873">
        <v>43191</v>
      </c>
      <c r="K37" s="874"/>
      <c r="L37" s="875"/>
      <c r="M37" s="224"/>
      <c r="O37" s="817" t="s">
        <v>600</v>
      </c>
      <c r="P37" s="811" t="s">
        <v>602</v>
      </c>
      <c r="Q37" s="827"/>
      <c r="R37" s="827"/>
      <c r="S37" s="827"/>
      <c r="T37" s="828"/>
      <c r="U37" s="829"/>
      <c r="V37" s="873">
        <v>43191</v>
      </c>
      <c r="W37" s="874"/>
      <c r="X37" s="875"/>
    </row>
    <row r="38" spans="3:28" ht="20.25" customHeight="1">
      <c r="C38" s="813" t="s">
        <v>600</v>
      </c>
      <c r="D38" s="824" t="s">
        <v>603</v>
      </c>
      <c r="E38" s="815"/>
      <c r="F38" s="815"/>
      <c r="G38" s="815"/>
      <c r="H38" s="815"/>
      <c r="I38" s="816"/>
      <c r="J38" s="876">
        <v>43238</v>
      </c>
      <c r="K38" s="874"/>
      <c r="L38" s="875"/>
      <c r="M38" s="224"/>
      <c r="O38" s="817" t="s">
        <v>600</v>
      </c>
      <c r="P38" s="811" t="s">
        <v>603</v>
      </c>
      <c r="Q38" s="827"/>
      <c r="R38" s="827"/>
      <c r="S38" s="827"/>
      <c r="T38" s="828"/>
      <c r="U38" s="829"/>
      <c r="V38" s="876">
        <v>43238</v>
      </c>
      <c r="W38" s="874"/>
      <c r="X38" s="875"/>
    </row>
    <row r="39" spans="3:28" ht="20.25" customHeight="1">
      <c r="C39" s="813" t="s">
        <v>600</v>
      </c>
      <c r="D39" s="824" t="s">
        <v>604</v>
      </c>
      <c r="E39" s="815"/>
      <c r="F39" s="815"/>
      <c r="G39" s="815"/>
      <c r="H39" s="815"/>
      <c r="I39" s="816"/>
      <c r="J39" s="878" t="s">
        <v>930</v>
      </c>
      <c r="K39" s="874"/>
      <c r="L39" s="875"/>
      <c r="M39" s="224"/>
      <c r="O39" s="817" t="s">
        <v>600</v>
      </c>
      <c r="P39" s="811" t="s">
        <v>604</v>
      </c>
      <c r="Q39" s="827"/>
      <c r="R39" s="827"/>
      <c r="S39" s="827"/>
      <c r="T39" s="828"/>
      <c r="U39" s="829"/>
      <c r="V39" s="878" t="s">
        <v>930</v>
      </c>
      <c r="W39" s="874"/>
      <c r="X39" s="875"/>
    </row>
    <row r="41" spans="3:28" ht="11.25" customHeight="1"/>
    <row r="43" spans="3:28" ht="19.5" customHeight="1">
      <c r="C43" s="869" t="s">
        <v>605</v>
      </c>
      <c r="D43" s="869"/>
      <c r="E43" s="869"/>
      <c r="F43" s="869"/>
      <c r="G43" s="869"/>
      <c r="H43" s="869"/>
      <c r="I43" s="869"/>
      <c r="J43" s="869"/>
      <c r="K43" s="869"/>
      <c r="L43" s="869"/>
      <c r="M43" s="226"/>
      <c r="N43" s="216"/>
      <c r="O43" s="869" t="s">
        <v>605</v>
      </c>
      <c r="P43" s="869"/>
      <c r="Q43" s="869"/>
      <c r="R43" s="869"/>
      <c r="S43" s="869"/>
      <c r="T43" s="869"/>
      <c r="U43" s="869"/>
      <c r="V43" s="869"/>
      <c r="W43" s="869"/>
      <c r="X43" s="869"/>
      <c r="AA43" s="664"/>
      <c r="AB43" s="664"/>
    </row>
    <row r="44" spans="3:28" ht="19.5" customHeight="1">
      <c r="C44" s="227"/>
      <c r="D44" s="227"/>
      <c r="E44" s="227"/>
      <c r="F44" s="227"/>
      <c r="G44" s="227"/>
      <c r="H44" s="227"/>
      <c r="I44" s="227"/>
      <c r="J44" s="227"/>
      <c r="K44" s="228"/>
      <c r="L44" s="229"/>
      <c r="M44" s="226"/>
      <c r="N44" s="216"/>
      <c r="O44" s="227"/>
      <c r="P44" s="227"/>
      <c r="Q44" s="227"/>
      <c r="R44" s="227"/>
      <c r="S44" s="227"/>
      <c r="T44" s="227"/>
      <c r="U44" s="227"/>
      <c r="V44" s="227"/>
      <c r="W44" s="228"/>
      <c r="X44" s="229"/>
      <c r="AA44" s="664"/>
      <c r="AB44" s="664"/>
    </row>
    <row r="45" spans="3:28" s="24" customFormat="1" ht="19.5" customHeight="1">
      <c r="C45" s="879" t="s">
        <v>606</v>
      </c>
      <c r="D45" s="880"/>
      <c r="E45" s="881"/>
      <c r="F45" s="882"/>
      <c r="G45" s="883"/>
      <c r="H45" s="883"/>
      <c r="I45" s="883"/>
      <c r="J45" s="883"/>
      <c r="K45" s="883"/>
      <c r="L45" s="884"/>
      <c r="M45" s="228"/>
      <c r="O45" s="885" t="s">
        <v>606</v>
      </c>
      <c r="P45" s="886"/>
      <c r="Q45" s="887"/>
      <c r="R45" s="882"/>
      <c r="S45" s="883"/>
      <c r="T45" s="883"/>
      <c r="U45" s="883"/>
      <c r="V45" s="883"/>
      <c r="W45" s="883"/>
      <c r="X45" s="884"/>
      <c r="Y45" s="664"/>
      <c r="Z45" s="664"/>
      <c r="AA45" s="664"/>
      <c r="AB45" s="664"/>
    </row>
    <row r="46" spans="3:28" s="24" customFormat="1" ht="19.5" customHeight="1">
      <c r="C46" s="879" t="s">
        <v>607</v>
      </c>
      <c r="D46" s="880"/>
      <c r="E46" s="881"/>
      <c r="F46" s="882"/>
      <c r="G46" s="883"/>
      <c r="H46" s="883"/>
      <c r="I46" s="883"/>
      <c r="J46" s="883"/>
      <c r="K46" s="883"/>
      <c r="L46" s="884"/>
      <c r="M46" s="228"/>
      <c r="O46" s="885" t="s">
        <v>607</v>
      </c>
      <c r="P46" s="886"/>
      <c r="Q46" s="887"/>
      <c r="R46" s="882"/>
      <c r="S46" s="883"/>
      <c r="T46" s="883"/>
      <c r="U46" s="883"/>
      <c r="V46" s="883"/>
      <c r="W46" s="883"/>
      <c r="X46" s="884"/>
      <c r="Y46" s="664"/>
      <c r="Z46" s="664"/>
      <c r="AA46" s="664"/>
      <c r="AB46" s="664"/>
    </row>
    <row r="47" spans="3:28" s="24" customFormat="1" ht="19.5" customHeight="1">
      <c r="C47" s="879" t="s">
        <v>608</v>
      </c>
      <c r="D47" s="880"/>
      <c r="E47" s="881"/>
      <c r="F47" s="888"/>
      <c r="G47" s="889"/>
      <c r="H47" s="889"/>
      <c r="I47" s="889"/>
      <c r="J47" s="889"/>
      <c r="K47" s="889"/>
      <c r="L47" s="890"/>
      <c r="M47" s="228"/>
      <c r="O47" s="885" t="s">
        <v>608</v>
      </c>
      <c r="P47" s="886"/>
      <c r="Q47" s="887"/>
      <c r="R47" s="882"/>
      <c r="S47" s="883"/>
      <c r="T47" s="883"/>
      <c r="U47" s="883"/>
      <c r="V47" s="883"/>
      <c r="W47" s="883"/>
      <c r="X47" s="884"/>
      <c r="Y47" s="664"/>
      <c r="Z47" s="664"/>
      <c r="AA47" s="664"/>
      <c r="AB47" s="664"/>
    </row>
    <row r="48" spans="3:28" s="24" customFormat="1" ht="19.5" customHeight="1">
      <c r="C48" s="879" t="s">
        <v>609</v>
      </c>
      <c r="D48" s="880"/>
      <c r="E48" s="881"/>
      <c r="F48" s="882"/>
      <c r="G48" s="883"/>
      <c r="H48" s="883"/>
      <c r="I48" s="883"/>
      <c r="J48" s="883"/>
      <c r="K48" s="883"/>
      <c r="L48" s="884"/>
      <c r="M48" s="228"/>
      <c r="O48" s="885" t="s">
        <v>609</v>
      </c>
      <c r="P48" s="886"/>
      <c r="Q48" s="887"/>
      <c r="R48" s="882"/>
      <c r="S48" s="883"/>
      <c r="T48" s="883"/>
      <c r="U48" s="883"/>
      <c r="V48" s="883"/>
      <c r="W48" s="883"/>
      <c r="X48" s="884"/>
      <c r="Y48" s="664"/>
      <c r="Z48" s="664"/>
      <c r="AA48" s="664"/>
      <c r="AB48" s="664"/>
    </row>
    <row r="49" spans="3:24">
      <c r="N49" s="216"/>
    </row>
    <row r="50" spans="3:24" ht="20.25" customHeight="1">
      <c r="C50" s="879" t="s">
        <v>610</v>
      </c>
      <c r="D50" s="880"/>
      <c r="E50" s="881"/>
      <c r="F50" s="882"/>
      <c r="G50" s="883"/>
      <c r="H50" s="883"/>
      <c r="I50" s="883"/>
      <c r="J50" s="883"/>
      <c r="K50" s="883"/>
      <c r="L50" s="884"/>
      <c r="O50" s="885" t="s">
        <v>610</v>
      </c>
      <c r="P50" s="886"/>
      <c r="Q50" s="887"/>
      <c r="R50" s="882"/>
      <c r="S50" s="883"/>
      <c r="T50" s="883"/>
      <c r="U50" s="883"/>
      <c r="V50" s="883"/>
      <c r="W50" s="883"/>
      <c r="X50" s="884"/>
    </row>
    <row r="51" spans="3:24" ht="20.25" customHeight="1">
      <c r="C51" s="879" t="s">
        <v>608</v>
      </c>
      <c r="D51" s="880"/>
      <c r="E51" s="881"/>
      <c r="F51" s="888"/>
      <c r="G51" s="889"/>
      <c r="H51" s="889"/>
      <c r="I51" s="889"/>
      <c r="J51" s="889"/>
      <c r="K51" s="889"/>
      <c r="L51" s="890"/>
      <c r="O51" s="885" t="s">
        <v>608</v>
      </c>
      <c r="P51" s="886"/>
      <c r="Q51" s="887"/>
      <c r="R51" s="882"/>
      <c r="S51" s="883"/>
      <c r="T51" s="883"/>
      <c r="U51" s="883"/>
      <c r="V51" s="883"/>
      <c r="W51" s="883"/>
      <c r="X51" s="884"/>
    </row>
    <row r="52" spans="3:24" ht="20.25" customHeight="1">
      <c r="C52" s="879" t="s">
        <v>609</v>
      </c>
      <c r="D52" s="880"/>
      <c r="E52" s="881"/>
      <c r="F52" s="882"/>
      <c r="G52" s="883"/>
      <c r="H52" s="883"/>
      <c r="I52" s="883"/>
      <c r="J52" s="883"/>
      <c r="K52" s="883"/>
      <c r="L52" s="884"/>
      <c r="O52" s="885" t="s">
        <v>609</v>
      </c>
      <c r="P52" s="886"/>
      <c r="Q52" s="887"/>
      <c r="R52" s="882"/>
      <c r="S52" s="883"/>
      <c r="T52" s="883"/>
      <c r="U52" s="883"/>
      <c r="V52" s="883"/>
      <c r="W52" s="883"/>
      <c r="X52" s="884"/>
    </row>
  </sheetData>
  <sheetProtection selectLockedCells="1"/>
  <mergeCells count="70">
    <mergeCell ref="C51:E51"/>
    <mergeCell ref="F51:L51"/>
    <mergeCell ref="O51:Q51"/>
    <mergeCell ref="R51:X51"/>
    <mergeCell ref="C52:E52"/>
    <mergeCell ref="F52:L52"/>
    <mergeCell ref="O52:Q52"/>
    <mergeCell ref="R52:X52"/>
    <mergeCell ref="C48:E48"/>
    <mergeCell ref="F48:L48"/>
    <mergeCell ref="O48:Q48"/>
    <mergeCell ref="R48:X48"/>
    <mergeCell ref="C50:E50"/>
    <mergeCell ref="F50:L50"/>
    <mergeCell ref="O50:Q50"/>
    <mergeCell ref="R50:X50"/>
    <mergeCell ref="C46:E46"/>
    <mergeCell ref="F46:L46"/>
    <mergeCell ref="O46:Q46"/>
    <mergeCell ref="R46:X46"/>
    <mergeCell ref="C47:E47"/>
    <mergeCell ref="F47:L47"/>
    <mergeCell ref="O47:Q47"/>
    <mergeCell ref="R47:X47"/>
    <mergeCell ref="J39:L39"/>
    <mergeCell ref="V39:X39"/>
    <mergeCell ref="C43:L43"/>
    <mergeCell ref="O43:X43"/>
    <mergeCell ref="C45:E45"/>
    <mergeCell ref="F45:L45"/>
    <mergeCell ref="O45:Q45"/>
    <mergeCell ref="R45:X45"/>
    <mergeCell ref="J37:L37"/>
    <mergeCell ref="V37:X37"/>
    <mergeCell ref="J38:L38"/>
    <mergeCell ref="V38:X38"/>
    <mergeCell ref="C34:L34"/>
    <mergeCell ref="O34:X34"/>
    <mergeCell ref="J36:L36"/>
    <mergeCell ref="V36:X36"/>
    <mergeCell ref="J29:K29"/>
    <mergeCell ref="V29:W29"/>
    <mergeCell ref="J30:K30"/>
    <mergeCell ref="V30:W30"/>
    <mergeCell ref="J24:K24"/>
    <mergeCell ref="V24:W24"/>
    <mergeCell ref="J25:K25"/>
    <mergeCell ref="V25:W25"/>
    <mergeCell ref="C27:K27"/>
    <mergeCell ref="O27:W27"/>
    <mergeCell ref="J21:K21"/>
    <mergeCell ref="V21:W21"/>
    <mergeCell ref="J22:K22"/>
    <mergeCell ref="V22:W22"/>
    <mergeCell ref="J23:K23"/>
    <mergeCell ref="V23:W23"/>
    <mergeCell ref="C7:L7"/>
    <mergeCell ref="N7:W7"/>
    <mergeCell ref="C9:K9"/>
    <mergeCell ref="O9:W9"/>
    <mergeCell ref="J20:K20"/>
    <mergeCell ref="V20:W20"/>
    <mergeCell ref="J11:K11"/>
    <mergeCell ref="V11:W11"/>
    <mergeCell ref="J12:K12"/>
    <mergeCell ref="V12:W12"/>
    <mergeCell ref="J13:K13"/>
    <mergeCell ref="V13:W13"/>
    <mergeCell ref="C18:K18"/>
    <mergeCell ref="O18:W18"/>
  </mergeCells>
  <pageMargins left="0.66" right="0.49" top="0.49" bottom="0.25" header="0.5" footer="0.5"/>
  <pageSetup scale="49" fitToHeight="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G120"/>
  <sheetViews>
    <sheetView showGridLines="0" zoomScale="75" zoomScaleNormal="75" workbookViewId="0"/>
  </sheetViews>
  <sheetFormatPr defaultColWidth="9.140625" defaultRowHeight="15"/>
  <cols>
    <col min="1" max="1" width="9.140625" style="91"/>
    <col min="2" max="3" width="14" style="92" customWidth="1"/>
    <col min="4" max="17" width="13.7109375" style="92" customWidth="1"/>
    <col min="18" max="58" width="12.7109375" style="92" customWidth="1"/>
    <col min="59" max="16384" width="9.140625" style="91"/>
  </cols>
  <sheetData>
    <row r="1" spans="1:59" s="93" customFormat="1" ht="27">
      <c r="B1" s="378" t="s">
        <v>838</v>
      </c>
      <c r="C1" s="379"/>
      <c r="D1" s="379"/>
      <c r="E1" s="380"/>
      <c r="F1" s="380"/>
      <c r="G1" s="380"/>
      <c r="H1" s="380"/>
      <c r="I1" s="380"/>
      <c r="J1" s="380"/>
      <c r="K1" s="380"/>
      <c r="L1" s="380"/>
      <c r="M1" s="380"/>
      <c r="N1" s="380"/>
      <c r="O1" s="380"/>
      <c r="P1" s="381"/>
      <c r="Q1" s="608" t="s">
        <v>970</v>
      </c>
      <c r="R1" s="382"/>
      <c r="S1" s="382"/>
      <c r="T1" s="382"/>
      <c r="U1" s="382"/>
      <c r="V1" s="382"/>
      <c r="W1" s="383"/>
      <c r="X1" s="383"/>
      <c r="Y1" s="383"/>
      <c r="Z1" s="384"/>
      <c r="AA1" s="384"/>
      <c r="AB1" s="384"/>
      <c r="AC1" s="385"/>
      <c r="AD1" s="385"/>
      <c r="AE1" s="385"/>
      <c r="AF1" s="385"/>
      <c r="AG1" s="385"/>
      <c r="AH1" s="385"/>
      <c r="AI1" s="385"/>
      <c r="AJ1" s="385"/>
      <c r="AK1" s="385"/>
      <c r="AL1" s="385"/>
      <c r="AM1" s="385"/>
      <c r="AN1" s="385"/>
      <c r="AO1" s="385"/>
      <c r="AP1" s="385"/>
      <c r="AQ1" s="385"/>
      <c r="AR1"/>
      <c r="AS1"/>
      <c r="AT1"/>
      <c r="AU1"/>
      <c r="AV1"/>
      <c r="AW1"/>
      <c r="AX1"/>
      <c r="AY1"/>
      <c r="AZ1"/>
      <c r="BA1"/>
      <c r="BB1"/>
      <c r="BC1"/>
      <c r="BD1"/>
      <c r="BE1"/>
      <c r="BF1"/>
      <c r="BG1"/>
    </row>
    <row r="2" spans="1:59" s="93" customFormat="1" ht="17.25" customHeight="1" thickBot="1">
      <c r="B2" s="386"/>
      <c r="C2" s="387"/>
      <c r="D2" s="387"/>
      <c r="E2" s="388"/>
      <c r="F2" s="388"/>
      <c r="G2" s="388"/>
      <c r="H2" s="388"/>
      <c r="I2" s="388"/>
      <c r="J2" s="388"/>
      <c r="K2" s="388"/>
      <c r="L2" s="388"/>
      <c r="M2" s="388"/>
      <c r="N2" s="388"/>
      <c r="O2" s="388"/>
      <c r="P2" s="389"/>
      <c r="Q2" s="611" t="s">
        <v>1049</v>
      </c>
      <c r="R2" s="389"/>
      <c r="S2" s="389"/>
      <c r="T2" s="389"/>
      <c r="U2" s="389"/>
      <c r="V2" s="389"/>
      <c r="W2" s="390"/>
      <c r="X2" s="390"/>
      <c r="Y2" s="390"/>
      <c r="Z2" s="391"/>
      <c r="AA2" s="391"/>
      <c r="AB2" s="391"/>
      <c r="AC2" s="392"/>
      <c r="AD2" s="392"/>
      <c r="AE2" s="392"/>
      <c r="AF2" s="392"/>
      <c r="AG2" s="392"/>
      <c r="AH2" s="392"/>
      <c r="AI2" s="392"/>
      <c r="AJ2" s="392"/>
      <c r="AK2" s="392"/>
      <c r="AL2" s="392"/>
      <c r="AM2" s="392"/>
      <c r="AN2" s="392"/>
      <c r="AO2" s="392"/>
      <c r="AP2" s="392"/>
      <c r="AQ2" s="392"/>
      <c r="AR2"/>
      <c r="AS2"/>
      <c r="AT2"/>
      <c r="AU2"/>
      <c r="AV2"/>
      <c r="AW2"/>
      <c r="AX2"/>
      <c r="AY2"/>
      <c r="AZ2"/>
      <c r="BA2"/>
      <c r="BB2"/>
      <c r="BC2"/>
      <c r="BD2"/>
      <c r="BE2"/>
      <c r="BF2"/>
      <c r="BG2"/>
    </row>
    <row r="3" spans="1:59" s="105" customFormat="1" ht="12.75" customHeight="1">
      <c r="A3" s="99"/>
      <c r="B3" s="98"/>
      <c r="C3" s="98"/>
      <c r="D3" s="98"/>
      <c r="E3" s="96"/>
      <c r="F3" s="96"/>
      <c r="G3" s="96"/>
      <c r="H3" s="96"/>
      <c r="I3" s="96"/>
      <c r="J3" s="96"/>
      <c r="K3" s="96"/>
      <c r="L3" s="96"/>
      <c r="M3" s="96"/>
      <c r="N3" s="96"/>
      <c r="O3" s="96"/>
      <c r="P3" s="97"/>
      <c r="Q3" s="97"/>
      <c r="R3" s="97"/>
      <c r="S3" s="97"/>
      <c r="T3" s="97"/>
      <c r="U3" s="97"/>
      <c r="V3" s="97"/>
      <c r="W3" s="110"/>
      <c r="X3" s="110"/>
      <c r="Y3" s="110"/>
      <c r="Z3" s="109"/>
      <c r="AA3" s="109"/>
      <c r="AB3" s="109"/>
      <c r="AC3" s="107"/>
      <c r="AD3" s="107"/>
      <c r="AE3" s="107"/>
      <c r="AF3" s="107"/>
      <c r="AG3" s="107"/>
      <c r="AH3" s="107"/>
      <c r="AI3" s="107"/>
      <c r="AJ3" s="107"/>
      <c r="AK3" s="107"/>
      <c r="AL3" s="107"/>
      <c r="AM3" s="107"/>
      <c r="AN3" s="107"/>
      <c r="AO3" s="107"/>
      <c r="AP3" s="107"/>
      <c r="AQ3" s="107"/>
      <c r="AR3"/>
      <c r="AS3"/>
      <c r="AT3"/>
      <c r="AU3"/>
      <c r="AV3"/>
      <c r="AW3"/>
      <c r="AX3"/>
      <c r="AY3"/>
      <c r="AZ3"/>
      <c r="BA3"/>
      <c r="BB3"/>
      <c r="BC3"/>
      <c r="BD3"/>
      <c r="BE3"/>
      <c r="BF3"/>
      <c r="BG3"/>
    </row>
    <row r="4" spans="1:59" s="105" customFormat="1" ht="16.5" customHeight="1">
      <c r="A4" s="99"/>
      <c r="B4" s="621"/>
      <c r="C4" s="98"/>
      <c r="D4" s="98"/>
      <c r="E4" s="96"/>
      <c r="F4" s="96"/>
      <c r="G4" s="96"/>
      <c r="H4" s="96"/>
      <c r="I4" s="96"/>
      <c r="J4" s="96"/>
      <c r="K4" s="96"/>
      <c r="L4" s="96"/>
      <c r="M4" s="96"/>
      <c r="N4" s="96"/>
      <c r="O4" s="96"/>
      <c r="P4" s="97"/>
      <c r="Q4" s="97"/>
      <c r="R4" s="97"/>
      <c r="S4" s="97"/>
      <c r="T4" s="97"/>
      <c r="U4" s="97"/>
      <c r="V4" s="97"/>
      <c r="W4" s="110"/>
      <c r="X4" s="110"/>
      <c r="Y4" s="110"/>
      <c r="Z4" s="109"/>
      <c r="AA4" s="109"/>
      <c r="AB4" s="109"/>
      <c r="AC4" s="107"/>
      <c r="AD4" s="107"/>
      <c r="AE4" s="107"/>
      <c r="AF4" s="107"/>
      <c r="AG4" s="107"/>
      <c r="AH4" s="107"/>
      <c r="AI4" s="107"/>
      <c r="AJ4" s="107"/>
      <c r="AK4" s="107"/>
      <c r="AL4" s="107"/>
      <c r="AM4" s="107"/>
      <c r="AN4" s="107"/>
      <c r="AO4" s="107"/>
      <c r="AP4" s="107"/>
      <c r="AQ4" s="107"/>
      <c r="AR4" s="108"/>
      <c r="AS4" s="108"/>
      <c r="AT4" s="107"/>
      <c r="AU4" s="107"/>
      <c r="AV4" s="107"/>
      <c r="AW4" s="107"/>
      <c r="AX4" s="107"/>
      <c r="AY4" s="107"/>
      <c r="AZ4" s="107"/>
      <c r="BA4" s="107"/>
      <c r="BB4" s="107"/>
      <c r="BC4" s="107"/>
      <c r="BD4" s="106"/>
      <c r="BE4" s="106"/>
      <c r="BF4" s="106"/>
    </row>
    <row r="5" spans="1:59" s="105" customFormat="1" ht="18.75" customHeight="1">
      <c r="A5" s="755" t="s">
        <v>859</v>
      </c>
      <c r="B5" s="854" t="s">
        <v>1055</v>
      </c>
      <c r="C5" s="851"/>
      <c r="D5" s="851"/>
      <c r="E5" s="852"/>
      <c r="F5" s="852"/>
      <c r="G5" s="852"/>
      <c r="H5" s="852"/>
      <c r="I5" s="852"/>
      <c r="J5" s="852"/>
      <c r="K5" s="852"/>
      <c r="L5" s="852"/>
      <c r="M5" s="852"/>
      <c r="N5" s="852"/>
      <c r="O5" s="852"/>
      <c r="P5" s="853"/>
      <c r="Q5" s="853"/>
      <c r="R5" s="853"/>
      <c r="S5" s="853"/>
      <c r="T5" s="853"/>
      <c r="U5" s="418"/>
      <c r="V5" s="418"/>
      <c r="W5" s="419"/>
      <c r="X5" s="419"/>
      <c r="Y5" s="419"/>
      <c r="Z5" s="420"/>
      <c r="AA5" s="420"/>
      <c r="AB5" s="420"/>
      <c r="AC5" s="421"/>
      <c r="AD5" s="421"/>
      <c r="AE5" s="421"/>
      <c r="AF5" s="421"/>
      <c r="AG5" s="421"/>
      <c r="AH5" s="421"/>
      <c r="AI5" s="421"/>
      <c r="AJ5" s="421"/>
      <c r="AK5" s="421"/>
      <c r="AL5" s="421"/>
      <c r="AM5" s="421"/>
      <c r="AN5" s="421"/>
      <c r="AO5" s="421"/>
      <c r="AP5" s="421"/>
      <c r="AQ5" s="421"/>
      <c r="AR5" s="422"/>
      <c r="AS5" s="422"/>
      <c r="AT5" s="421"/>
      <c r="AU5" s="107"/>
      <c r="AV5" s="107"/>
      <c r="AW5" s="107"/>
      <c r="AX5" s="107"/>
      <c r="AY5" s="107"/>
      <c r="AZ5" s="107"/>
      <c r="BA5" s="107"/>
      <c r="BB5" s="107"/>
      <c r="BC5" s="107"/>
      <c r="BD5" s="106"/>
      <c r="BE5" s="106"/>
      <c r="BF5" s="106"/>
    </row>
    <row r="6" spans="1:59" s="105" customFormat="1" ht="17.25" customHeight="1" thickBot="1">
      <c r="A6" s="423"/>
      <c r="B6" s="414"/>
      <c r="C6" s="429"/>
      <c r="D6" s="415"/>
      <c r="E6" s="416"/>
      <c r="F6" s="417"/>
      <c r="G6" s="417"/>
      <c r="H6" s="417"/>
      <c r="I6" s="417"/>
      <c r="J6" s="417"/>
      <c r="K6" s="417"/>
      <c r="L6" s="417"/>
      <c r="M6" s="417"/>
      <c r="N6" s="417"/>
      <c r="O6" s="417"/>
      <c r="P6" s="418"/>
      <c r="Q6" s="418"/>
      <c r="R6" s="418"/>
      <c r="S6" s="418"/>
      <c r="T6" s="418"/>
      <c r="U6" s="418"/>
      <c r="V6" s="418"/>
      <c r="W6" s="419"/>
      <c r="X6" s="419"/>
      <c r="Y6" s="419"/>
      <c r="Z6" s="420"/>
      <c r="AA6" s="420"/>
      <c r="AB6" s="420"/>
      <c r="AC6" s="421"/>
      <c r="AD6" s="421"/>
      <c r="AE6" s="421"/>
      <c r="AF6" s="421"/>
      <c r="AG6" s="421"/>
      <c r="AH6" s="421"/>
      <c r="AI6" s="421"/>
      <c r="AJ6" s="421"/>
      <c r="AK6" s="421"/>
      <c r="AL6" s="421"/>
      <c r="AM6" s="421"/>
      <c r="AN6" s="421"/>
      <c r="AO6" s="421"/>
      <c r="AP6" s="421"/>
      <c r="AQ6" s="421"/>
      <c r="AR6"/>
      <c r="AS6"/>
      <c r="AT6"/>
      <c r="AU6"/>
      <c r="AV6"/>
      <c r="AW6"/>
      <c r="AX6"/>
      <c r="AY6" s="107"/>
      <c r="AZ6" s="107"/>
      <c r="BA6" s="107"/>
      <c r="BB6" s="107"/>
      <c r="BC6" s="107"/>
      <c r="BD6" s="106"/>
      <c r="BE6" s="106"/>
      <c r="BF6" s="106"/>
    </row>
    <row r="7" spans="1:59" s="93" customFormat="1" ht="24" customHeight="1" thickBot="1">
      <c r="A7"/>
      <c r="B7" s="905" t="s">
        <v>938</v>
      </c>
      <c r="C7" s="906"/>
      <c r="D7" s="906"/>
      <c r="E7" s="906"/>
      <c r="F7" s="906"/>
      <c r="G7" s="906"/>
      <c r="H7" s="906"/>
      <c r="I7" s="906"/>
      <c r="J7" s="906"/>
      <c r="K7" s="906"/>
      <c r="L7" s="906"/>
      <c r="M7" s="907"/>
      <c r="N7" s="905" t="s">
        <v>935</v>
      </c>
      <c r="O7" s="906"/>
      <c r="P7" s="906"/>
      <c r="Q7" s="906"/>
      <c r="R7" s="906"/>
      <c r="S7" s="906"/>
      <c r="T7" s="906"/>
      <c r="U7" s="906"/>
      <c r="V7" s="906"/>
      <c r="W7" s="906"/>
      <c r="X7" s="906"/>
      <c r="Y7" s="906"/>
      <c r="Z7" s="906"/>
      <c r="AA7" s="906"/>
      <c r="AB7" s="906"/>
      <c r="AC7" s="906"/>
      <c r="AD7" s="906"/>
      <c r="AE7" s="907"/>
      <c r="AF7" s="905" t="s">
        <v>936</v>
      </c>
      <c r="AG7" s="906"/>
      <c r="AH7" s="906"/>
      <c r="AI7" s="906"/>
      <c r="AJ7" s="906"/>
      <c r="AK7" s="906"/>
      <c r="AL7" s="906"/>
      <c r="AM7" s="906"/>
      <c r="AN7" s="906"/>
      <c r="AO7" s="906"/>
      <c r="AP7" s="906"/>
      <c r="AQ7" s="907"/>
      <c r="AR7"/>
      <c r="AS7"/>
      <c r="AT7"/>
      <c r="AU7"/>
      <c r="AV7"/>
      <c r="AW7"/>
      <c r="AX7"/>
      <c r="AY7"/>
      <c r="AZ7"/>
      <c r="BA7"/>
      <c r="BB7"/>
      <c r="BC7"/>
      <c r="BD7"/>
      <c r="BE7"/>
      <c r="BF7"/>
      <c r="BG7"/>
    </row>
    <row r="8" spans="1:59" s="93" customFormat="1" ht="12.75" customHeight="1">
      <c r="A8" s="430"/>
      <c r="B8" s="1015" t="s">
        <v>21</v>
      </c>
      <c r="C8" s="1016"/>
      <c r="D8" s="1017"/>
      <c r="E8" s="1015" t="s">
        <v>19</v>
      </c>
      <c r="F8" s="1016"/>
      <c r="G8" s="1017"/>
      <c r="H8" s="1015" t="s">
        <v>17</v>
      </c>
      <c r="I8" s="1016"/>
      <c r="J8" s="1017"/>
      <c r="K8" s="1021" t="s">
        <v>964</v>
      </c>
      <c r="L8" s="1022"/>
      <c r="M8" s="1023"/>
      <c r="N8" s="1002" t="s">
        <v>965</v>
      </c>
      <c r="O8" s="1003"/>
      <c r="P8" s="1004"/>
      <c r="Q8" s="998" t="s">
        <v>10</v>
      </c>
      <c r="R8" s="999"/>
      <c r="S8" s="1000"/>
      <c r="T8" s="998" t="s">
        <v>8</v>
      </c>
      <c r="U8" s="999"/>
      <c r="V8" s="1000"/>
      <c r="W8" s="1009" t="s">
        <v>800</v>
      </c>
      <c r="X8" s="1010"/>
      <c r="Y8" s="1011"/>
      <c r="Z8" s="998" t="s">
        <v>801</v>
      </c>
      <c r="AA8" s="999"/>
      <c r="AB8" s="1000"/>
      <c r="AC8" s="998" t="s">
        <v>802</v>
      </c>
      <c r="AD8" s="999"/>
      <c r="AE8" s="1000"/>
      <c r="AF8" s="992" t="s">
        <v>5</v>
      </c>
      <c r="AG8" s="993"/>
      <c r="AH8" s="994"/>
      <c r="AI8" s="992" t="s">
        <v>4</v>
      </c>
      <c r="AJ8" s="993"/>
      <c r="AK8" s="994"/>
      <c r="AL8" s="992" t="s">
        <v>3</v>
      </c>
      <c r="AM8" s="993"/>
      <c r="AN8" s="994"/>
      <c r="AO8" s="992" t="s">
        <v>803</v>
      </c>
      <c r="AP8" s="993"/>
      <c r="AQ8" s="994"/>
      <c r="AR8"/>
      <c r="AS8"/>
      <c r="AT8"/>
      <c r="AU8"/>
      <c r="AV8"/>
      <c r="AW8"/>
      <c r="AX8"/>
      <c r="AY8"/>
      <c r="AZ8"/>
      <c r="BA8"/>
      <c r="BB8"/>
      <c r="BC8"/>
      <c r="BD8"/>
      <c r="BE8"/>
      <c r="BF8"/>
    </row>
    <row r="9" spans="1:59" s="93" customFormat="1" ht="12.75" customHeight="1">
      <c r="A9" s="430"/>
      <c r="B9" s="1015"/>
      <c r="C9" s="1016"/>
      <c r="D9" s="1017"/>
      <c r="E9" s="1015"/>
      <c r="F9" s="1016"/>
      <c r="G9" s="1017"/>
      <c r="H9" s="1015"/>
      <c r="I9" s="1016"/>
      <c r="J9" s="1017"/>
      <c r="K9" s="1024"/>
      <c r="L9" s="1022"/>
      <c r="M9" s="1023"/>
      <c r="N9" s="1005"/>
      <c r="O9" s="1003"/>
      <c r="P9" s="1004"/>
      <c r="Q9" s="998"/>
      <c r="R9" s="999"/>
      <c r="S9" s="1000"/>
      <c r="T9" s="998"/>
      <c r="U9" s="999"/>
      <c r="V9" s="1000"/>
      <c r="W9" s="1009"/>
      <c r="X9" s="1010"/>
      <c r="Y9" s="1011"/>
      <c r="Z9" s="998"/>
      <c r="AA9" s="999"/>
      <c r="AB9" s="1000"/>
      <c r="AC9" s="998"/>
      <c r="AD9" s="999"/>
      <c r="AE9" s="1000"/>
      <c r="AF9" s="992"/>
      <c r="AG9" s="993"/>
      <c r="AH9" s="994"/>
      <c r="AI9" s="992"/>
      <c r="AJ9" s="993"/>
      <c r="AK9" s="994"/>
      <c r="AL9" s="992"/>
      <c r="AM9" s="993"/>
      <c r="AN9" s="994"/>
      <c r="AO9" s="992"/>
      <c r="AP9" s="993"/>
      <c r="AQ9" s="994"/>
      <c r="AR9"/>
      <c r="AS9"/>
      <c r="AT9"/>
      <c r="AU9"/>
      <c r="AV9"/>
      <c r="AW9"/>
      <c r="AX9"/>
      <c r="AY9"/>
      <c r="AZ9"/>
      <c r="BA9"/>
      <c r="BB9"/>
      <c r="BC9"/>
      <c r="BD9"/>
      <c r="BE9"/>
      <c r="BF9"/>
    </row>
    <row r="10" spans="1:59" s="93" customFormat="1" ht="12.75" customHeight="1">
      <c r="A10" s="430"/>
      <c r="B10" s="1015"/>
      <c r="C10" s="1016"/>
      <c r="D10" s="1017"/>
      <c r="E10" s="1015"/>
      <c r="F10" s="1016"/>
      <c r="G10" s="1017"/>
      <c r="H10" s="1015"/>
      <c r="I10" s="1016"/>
      <c r="J10" s="1017"/>
      <c r="K10" s="1024"/>
      <c r="L10" s="1022"/>
      <c r="M10" s="1023"/>
      <c r="N10" s="1005"/>
      <c r="O10" s="1003"/>
      <c r="P10" s="1004"/>
      <c r="Q10" s="998"/>
      <c r="R10" s="999"/>
      <c r="S10" s="1000"/>
      <c r="T10" s="998"/>
      <c r="U10" s="999"/>
      <c r="V10" s="1000"/>
      <c r="W10" s="1009"/>
      <c r="X10" s="1010"/>
      <c r="Y10" s="1011"/>
      <c r="Z10" s="998"/>
      <c r="AA10" s="999"/>
      <c r="AB10" s="1000"/>
      <c r="AC10" s="998"/>
      <c r="AD10" s="999"/>
      <c r="AE10" s="1000"/>
      <c r="AF10" s="992"/>
      <c r="AG10" s="993"/>
      <c r="AH10" s="994"/>
      <c r="AI10" s="992"/>
      <c r="AJ10" s="993"/>
      <c r="AK10" s="994"/>
      <c r="AL10" s="992"/>
      <c r="AM10" s="993"/>
      <c r="AN10" s="994"/>
      <c r="AO10" s="992"/>
      <c r="AP10" s="993"/>
      <c r="AQ10" s="994"/>
      <c r="AR10"/>
      <c r="AS10"/>
      <c r="AT10"/>
      <c r="AU10"/>
      <c r="AV10"/>
      <c r="AW10"/>
      <c r="AX10"/>
      <c r="AY10"/>
      <c r="AZ10"/>
      <c r="BA10"/>
      <c r="BB10"/>
      <c r="BC10"/>
      <c r="BD10"/>
      <c r="BE10"/>
      <c r="BF10"/>
    </row>
    <row r="11" spans="1:59" s="93" customFormat="1" ht="12.75" customHeight="1" thickBot="1">
      <c r="A11" s="430"/>
      <c r="B11" s="1018"/>
      <c r="C11" s="1019"/>
      <c r="D11" s="1020"/>
      <c r="E11" s="1018"/>
      <c r="F11" s="1019"/>
      <c r="G11" s="1020"/>
      <c r="H11" s="1018"/>
      <c r="I11" s="1019"/>
      <c r="J11" s="1020"/>
      <c r="K11" s="1025"/>
      <c r="L11" s="1026"/>
      <c r="M11" s="1027"/>
      <c r="N11" s="1006"/>
      <c r="O11" s="1007"/>
      <c r="P11" s="1008"/>
      <c r="Q11" s="988"/>
      <c r="R11" s="989"/>
      <c r="S11" s="991"/>
      <c r="T11" s="988"/>
      <c r="U11" s="989"/>
      <c r="V11" s="991"/>
      <c r="W11" s="1012"/>
      <c r="X11" s="1013"/>
      <c r="Y11" s="1014"/>
      <c r="Z11" s="988"/>
      <c r="AA11" s="989"/>
      <c r="AB11" s="991"/>
      <c r="AC11" s="988"/>
      <c r="AD11" s="989"/>
      <c r="AE11" s="991"/>
      <c r="AF11" s="995"/>
      <c r="AG11" s="996"/>
      <c r="AH11" s="997"/>
      <c r="AI11" s="995"/>
      <c r="AJ11" s="996"/>
      <c r="AK11" s="997"/>
      <c r="AL11" s="995"/>
      <c r="AM11" s="996"/>
      <c r="AN11" s="997"/>
      <c r="AO11" s="995"/>
      <c r="AP11" s="996"/>
      <c r="AQ11" s="997"/>
      <c r="AR11"/>
      <c r="AS11"/>
      <c r="AT11"/>
      <c r="AU11"/>
      <c r="AV11"/>
      <c r="AW11"/>
      <c r="AX11"/>
      <c r="AY11"/>
      <c r="AZ11"/>
      <c r="BA11"/>
      <c r="BB11"/>
      <c r="BC11"/>
      <c r="BD11"/>
      <c r="BE11"/>
      <c r="BF11"/>
    </row>
    <row r="12" spans="1:59" s="93" customFormat="1" ht="16.5" customHeight="1">
      <c r="A12" s="430"/>
      <c r="B12" s="909" t="s">
        <v>133</v>
      </c>
      <c r="C12" s="910"/>
      <c r="D12" s="666" t="s">
        <v>1011</v>
      </c>
      <c r="E12" s="909" t="s">
        <v>133</v>
      </c>
      <c r="F12" s="910"/>
      <c r="G12" s="666" t="s">
        <v>1011</v>
      </c>
      <c r="H12" s="909" t="s">
        <v>133</v>
      </c>
      <c r="I12" s="910"/>
      <c r="J12" s="666" t="s">
        <v>1011</v>
      </c>
      <c r="K12" s="909" t="s">
        <v>133</v>
      </c>
      <c r="L12" s="910"/>
      <c r="M12" s="666" t="s">
        <v>1011</v>
      </c>
      <c r="N12" s="908" t="s">
        <v>133</v>
      </c>
      <c r="O12" s="1001"/>
      <c r="P12" s="431" t="s">
        <v>1011</v>
      </c>
      <c r="Q12" s="908" t="s">
        <v>133</v>
      </c>
      <c r="R12" s="1001"/>
      <c r="S12" s="431" t="s">
        <v>1011</v>
      </c>
      <c r="T12" s="908" t="s">
        <v>133</v>
      </c>
      <c r="U12" s="1001"/>
      <c r="V12" s="431" t="s">
        <v>1011</v>
      </c>
      <c r="W12" s="908" t="s">
        <v>133</v>
      </c>
      <c r="X12" s="1001"/>
      <c r="Y12" s="431" t="s">
        <v>1011</v>
      </c>
      <c r="Z12" s="908" t="s">
        <v>133</v>
      </c>
      <c r="AA12" s="1001"/>
      <c r="AB12" s="431" t="s">
        <v>1011</v>
      </c>
      <c r="AC12" s="908" t="s">
        <v>133</v>
      </c>
      <c r="AD12" s="1001"/>
      <c r="AE12" s="431" t="s">
        <v>1011</v>
      </c>
      <c r="AF12" s="909" t="s">
        <v>133</v>
      </c>
      <c r="AG12" s="910"/>
      <c r="AH12" s="666" t="s">
        <v>1011</v>
      </c>
      <c r="AI12" s="909" t="s">
        <v>133</v>
      </c>
      <c r="AJ12" s="910"/>
      <c r="AK12" s="666" t="s">
        <v>1011</v>
      </c>
      <c r="AL12" s="909" t="s">
        <v>133</v>
      </c>
      <c r="AM12" s="910"/>
      <c r="AN12" s="666" t="s">
        <v>1011</v>
      </c>
      <c r="AO12" s="909" t="s">
        <v>133</v>
      </c>
      <c r="AP12" s="910"/>
      <c r="AQ12" s="666" t="s">
        <v>1011</v>
      </c>
      <c r="AR12"/>
      <c r="AS12"/>
      <c r="AT12"/>
      <c r="AU12"/>
      <c r="AV12"/>
      <c r="AW12"/>
      <c r="AX12"/>
      <c r="AY12"/>
      <c r="AZ12"/>
      <c r="BA12"/>
      <c r="BB12"/>
      <c r="BC12"/>
      <c r="BD12"/>
      <c r="BE12"/>
      <c r="BF12"/>
    </row>
    <row r="13" spans="1:59" s="93" customFormat="1" ht="16.5" customHeight="1">
      <c r="A13" s="430"/>
      <c r="B13" s="667" t="s">
        <v>127</v>
      </c>
      <c r="C13" s="668" t="s">
        <v>132</v>
      </c>
      <c r="D13" s="669" t="s">
        <v>127</v>
      </c>
      <c r="E13" s="670" t="s">
        <v>127</v>
      </c>
      <c r="F13" s="671" t="s">
        <v>132</v>
      </c>
      <c r="G13" s="672" t="s">
        <v>127</v>
      </c>
      <c r="H13" s="670" t="s">
        <v>127</v>
      </c>
      <c r="I13" s="671" t="s">
        <v>132</v>
      </c>
      <c r="J13" s="672" t="s">
        <v>127</v>
      </c>
      <c r="K13" s="670" t="s">
        <v>127</v>
      </c>
      <c r="L13" s="671" t="s">
        <v>132</v>
      </c>
      <c r="M13" s="672" t="s">
        <v>127</v>
      </c>
      <c r="N13" s="432" t="s">
        <v>127</v>
      </c>
      <c r="O13" s="433" t="s">
        <v>132</v>
      </c>
      <c r="P13" s="434" t="s">
        <v>127</v>
      </c>
      <c r="Q13" s="432" t="s">
        <v>127</v>
      </c>
      <c r="R13" s="433" t="s">
        <v>132</v>
      </c>
      <c r="S13" s="434" t="s">
        <v>127</v>
      </c>
      <c r="T13" s="432" t="s">
        <v>127</v>
      </c>
      <c r="U13" s="433" t="s">
        <v>132</v>
      </c>
      <c r="V13" s="434" t="s">
        <v>127</v>
      </c>
      <c r="W13" s="432" t="s">
        <v>127</v>
      </c>
      <c r="X13" s="433" t="s">
        <v>132</v>
      </c>
      <c r="Y13" s="434" t="s">
        <v>127</v>
      </c>
      <c r="Z13" s="432" t="s">
        <v>127</v>
      </c>
      <c r="AA13" s="433" t="s">
        <v>132</v>
      </c>
      <c r="AB13" s="434" t="s">
        <v>127</v>
      </c>
      <c r="AC13" s="432" t="s">
        <v>127</v>
      </c>
      <c r="AD13" s="433" t="s">
        <v>132</v>
      </c>
      <c r="AE13" s="434" t="s">
        <v>127</v>
      </c>
      <c r="AF13" s="673" t="s">
        <v>127</v>
      </c>
      <c r="AG13" s="674" t="s">
        <v>132</v>
      </c>
      <c r="AH13" s="675" t="s">
        <v>127</v>
      </c>
      <c r="AI13" s="673" t="s">
        <v>127</v>
      </c>
      <c r="AJ13" s="674" t="s">
        <v>132</v>
      </c>
      <c r="AK13" s="675" t="s">
        <v>127</v>
      </c>
      <c r="AL13" s="673" t="s">
        <v>127</v>
      </c>
      <c r="AM13" s="674" t="s">
        <v>132</v>
      </c>
      <c r="AN13" s="675" t="s">
        <v>127</v>
      </c>
      <c r="AO13" s="673" t="s">
        <v>127</v>
      </c>
      <c r="AP13" s="674" t="s">
        <v>132</v>
      </c>
      <c r="AQ13" s="675" t="s">
        <v>127</v>
      </c>
      <c r="AR13"/>
      <c r="AS13"/>
      <c r="AT13"/>
      <c r="AU13"/>
      <c r="AV13"/>
      <c r="AW13"/>
      <c r="AX13"/>
      <c r="AY13"/>
      <c r="AZ13"/>
      <c r="BA13"/>
      <c r="BB13"/>
      <c r="BC13"/>
      <c r="BD13"/>
      <c r="BE13"/>
      <c r="BF13"/>
    </row>
    <row r="14" spans="1:59" s="93" customFormat="1" ht="19.5" customHeight="1" thickBot="1">
      <c r="A14" s="435"/>
      <c r="B14" s="436"/>
      <c r="C14" s="437"/>
      <c r="D14" s="438"/>
      <c r="E14" s="439"/>
      <c r="F14" s="437"/>
      <c r="G14" s="440"/>
      <c r="H14" s="439"/>
      <c r="I14" s="437"/>
      <c r="J14" s="440"/>
      <c r="K14" s="439"/>
      <c r="L14" s="437"/>
      <c r="M14" s="440"/>
      <c r="N14" s="439"/>
      <c r="O14" s="437"/>
      <c r="P14" s="440"/>
      <c r="Q14" s="439"/>
      <c r="R14" s="441"/>
      <c r="S14" s="440"/>
      <c r="T14" s="439"/>
      <c r="U14" s="441"/>
      <c r="V14" s="440"/>
      <c r="W14" s="439"/>
      <c r="X14" s="441"/>
      <c r="Y14" s="440"/>
      <c r="Z14" s="439"/>
      <c r="AA14" s="441"/>
      <c r="AB14" s="440"/>
      <c r="AC14" s="439"/>
      <c r="AD14" s="441"/>
      <c r="AE14" s="440"/>
      <c r="AF14" s="104"/>
      <c r="AG14" s="103"/>
      <c r="AH14" s="102"/>
      <c r="AI14" s="104"/>
      <c r="AJ14" s="103"/>
      <c r="AK14" s="102"/>
      <c r="AL14" s="104"/>
      <c r="AM14" s="103"/>
      <c r="AN14" s="102"/>
      <c r="AO14" s="104"/>
      <c r="AP14" s="103"/>
      <c r="AQ14" s="102"/>
      <c r="AR14"/>
      <c r="AS14"/>
      <c r="AT14"/>
      <c r="AU14"/>
      <c r="AV14"/>
      <c r="AW14"/>
      <c r="AX14"/>
      <c r="AY14"/>
      <c r="AZ14"/>
      <c r="BA14"/>
      <c r="BB14"/>
      <c r="BC14"/>
      <c r="BD14"/>
      <c r="BE14"/>
      <c r="BF14"/>
      <c r="BG14" s="101"/>
    </row>
    <row r="15" spans="1:59" s="93" customFormat="1" ht="15.75" customHeight="1">
      <c r="A15" s="435"/>
      <c r="B15" s="830" t="s">
        <v>1054</v>
      </c>
      <c r="C15" s="831"/>
      <c r="D15" s="831"/>
      <c r="E15" s="831"/>
      <c r="F15" s="831"/>
      <c r="G15" s="832"/>
      <c r="H15" s="832"/>
      <c r="I15" s="832"/>
      <c r="J15" s="832"/>
      <c r="K15" s="832"/>
      <c r="L15" s="832"/>
      <c r="M15" s="832"/>
      <c r="N15" s="832"/>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444"/>
      <c r="AL15" s="444"/>
      <c r="AM15" s="444"/>
      <c r="AN15" s="444"/>
      <c r="AO15" s="444"/>
      <c r="AP15" s="444"/>
      <c r="AQ15" s="444"/>
      <c r="AR15"/>
      <c r="AS15"/>
      <c r="AT15"/>
      <c r="AU15"/>
      <c r="AV15"/>
      <c r="AW15"/>
      <c r="AX15"/>
      <c r="AY15" s="94"/>
      <c r="AZ15" s="94"/>
      <c r="BA15" s="94"/>
      <c r="BB15" s="94"/>
      <c r="BC15" s="94"/>
      <c r="BD15" s="94"/>
      <c r="BE15" s="94"/>
    </row>
    <row r="16" spans="1:59" s="93" customFormat="1" ht="16.5" customHeight="1" thickBot="1">
      <c r="A16" s="435"/>
      <c r="B16" s="442"/>
      <c r="C16" s="443"/>
      <c r="D16" s="443"/>
      <c r="E16" s="443"/>
      <c r="F16" s="443"/>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c r="AS16"/>
      <c r="AT16"/>
      <c r="AU16"/>
      <c r="AV16"/>
      <c r="AW16"/>
      <c r="AX16"/>
      <c r="AY16" s="94"/>
      <c r="AZ16" s="94"/>
      <c r="BA16" s="94"/>
      <c r="BB16" s="94"/>
      <c r="BC16" s="94"/>
      <c r="BD16" s="94"/>
      <c r="BE16" s="94"/>
    </row>
    <row r="17" spans="1:57" s="93" customFormat="1" ht="24" customHeight="1" thickBot="1">
      <c r="A17" s="435"/>
      <c r="B17" s="1028" t="s">
        <v>939</v>
      </c>
      <c r="C17" s="1029"/>
      <c r="D17" s="1029"/>
      <c r="E17" s="1029"/>
      <c r="F17" s="1029"/>
      <c r="G17" s="1030"/>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4"/>
      <c r="AI17" s="444"/>
      <c r="AJ17" s="444"/>
      <c r="AK17" s="444"/>
      <c r="AL17" s="444"/>
      <c r="AM17" s="444"/>
      <c r="AN17" s="444"/>
      <c r="AO17" s="444"/>
      <c r="AP17" s="444"/>
      <c r="AQ17" s="444"/>
      <c r="AR17" s="444"/>
      <c r="AS17" s="444"/>
      <c r="AT17" s="445"/>
      <c r="AU17" s="94"/>
      <c r="AV17" s="94"/>
      <c r="AW17" s="94"/>
      <c r="AX17" s="94"/>
      <c r="AY17" s="94"/>
      <c r="AZ17" s="94"/>
      <c r="BA17" s="94"/>
      <c r="BB17" s="94"/>
      <c r="BC17" s="94"/>
      <c r="BD17" s="94"/>
      <c r="BE17" s="94"/>
    </row>
    <row r="18" spans="1:57" s="93" customFormat="1" ht="16.5" customHeight="1">
      <c r="A18" s="435"/>
      <c r="B18" s="922" t="s">
        <v>1051</v>
      </c>
      <c r="C18" s="923"/>
      <c r="D18" s="924"/>
      <c r="E18" s="922" t="s">
        <v>1052</v>
      </c>
      <c r="F18" s="931"/>
      <c r="G18" s="932"/>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c r="AP18" s="444"/>
      <c r="AQ18" s="444"/>
      <c r="AR18" s="444"/>
      <c r="AS18" s="444"/>
      <c r="AT18" s="445"/>
      <c r="AU18" s="94"/>
      <c r="AV18" s="94"/>
      <c r="AW18" s="94"/>
      <c r="AX18" s="94"/>
      <c r="AY18" s="94"/>
      <c r="AZ18" s="94"/>
      <c r="BA18" s="94"/>
      <c r="BB18" s="94"/>
      <c r="BC18" s="94"/>
      <c r="BD18" s="94"/>
      <c r="BE18" s="94"/>
    </row>
    <row r="19" spans="1:57" s="93" customFormat="1" ht="16.5" customHeight="1">
      <c r="A19" s="435"/>
      <c r="B19" s="925"/>
      <c r="C19" s="926"/>
      <c r="D19" s="927"/>
      <c r="E19" s="933"/>
      <c r="F19" s="934"/>
      <c r="G19" s="935"/>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5"/>
      <c r="AU19" s="94"/>
      <c r="AV19" s="94"/>
      <c r="AW19" s="94"/>
      <c r="AX19" s="94"/>
      <c r="AY19" s="94"/>
      <c r="AZ19" s="94"/>
      <c r="BA19" s="94"/>
      <c r="BB19" s="94"/>
      <c r="BC19" s="94"/>
      <c r="BD19" s="94"/>
      <c r="BE19" s="94"/>
    </row>
    <row r="20" spans="1:57" s="93" customFormat="1" ht="16.5" customHeight="1" thickBot="1">
      <c r="A20" s="435"/>
      <c r="B20" s="928"/>
      <c r="C20" s="929"/>
      <c r="D20" s="930"/>
      <c r="E20" s="936"/>
      <c r="F20" s="937"/>
      <c r="G20" s="938"/>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5"/>
      <c r="AU20" s="94"/>
      <c r="AV20" s="94"/>
      <c r="AW20" s="94"/>
      <c r="AX20" s="94"/>
      <c r="AY20" s="94"/>
      <c r="AZ20" s="94"/>
      <c r="BA20" s="94"/>
      <c r="BB20" s="94"/>
      <c r="BC20" s="94"/>
      <c r="BD20" s="94"/>
      <c r="BE20" s="94"/>
    </row>
    <row r="21" spans="1:57" s="93" customFormat="1" ht="16.5" customHeight="1">
      <c r="A21" s="435"/>
      <c r="B21" s="909" t="s">
        <v>133</v>
      </c>
      <c r="C21" s="910"/>
      <c r="D21" s="666" t="s">
        <v>128</v>
      </c>
      <c r="E21" s="909" t="s">
        <v>133</v>
      </c>
      <c r="F21" s="910"/>
      <c r="G21" s="666" t="s">
        <v>128</v>
      </c>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5"/>
      <c r="AU21" s="94"/>
      <c r="AV21" s="94"/>
      <c r="AW21" s="94"/>
      <c r="AX21" s="94"/>
      <c r="AY21" s="94"/>
      <c r="AZ21" s="94"/>
      <c r="BA21" s="94"/>
      <c r="BB21" s="94"/>
      <c r="BC21" s="94"/>
      <c r="BD21" s="94"/>
      <c r="BE21" s="94"/>
    </row>
    <row r="22" spans="1:57" s="93" customFormat="1" ht="16.5" customHeight="1">
      <c r="A22" s="435"/>
      <c r="B22" s="670" t="s">
        <v>127</v>
      </c>
      <c r="C22" s="671" t="s">
        <v>132</v>
      </c>
      <c r="D22" s="672" t="s">
        <v>127</v>
      </c>
      <c r="E22" s="670" t="s">
        <v>127</v>
      </c>
      <c r="F22" s="671" t="s">
        <v>132</v>
      </c>
      <c r="G22" s="672" t="s">
        <v>127</v>
      </c>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5"/>
      <c r="AU22" s="94"/>
      <c r="AV22" s="94"/>
      <c r="AW22" s="94"/>
      <c r="AX22" s="94"/>
      <c r="AY22" s="94"/>
      <c r="AZ22" s="94"/>
      <c r="BA22" s="94"/>
      <c r="BB22" s="94"/>
      <c r="BC22" s="94"/>
      <c r="BD22" s="94"/>
      <c r="BE22" s="94"/>
    </row>
    <row r="23" spans="1:57" s="93" customFormat="1" ht="19.5" customHeight="1" thickBot="1">
      <c r="A23" s="435"/>
      <c r="B23" s="439"/>
      <c r="C23" s="441"/>
      <c r="D23" s="440"/>
      <c r="E23" s="439"/>
      <c r="F23" s="441"/>
      <c r="G23" s="440"/>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5"/>
      <c r="AU23" s="94"/>
      <c r="AV23" s="94"/>
      <c r="AW23" s="94"/>
      <c r="AX23" s="94"/>
      <c r="AY23" s="94"/>
      <c r="AZ23" s="94"/>
      <c r="BA23" s="94"/>
      <c r="BB23" s="94"/>
      <c r="BC23" s="94"/>
      <c r="BD23" s="94"/>
      <c r="BE23" s="94"/>
    </row>
    <row r="24" spans="1:57" s="93" customFormat="1" ht="16.5" customHeight="1">
      <c r="A24" s="435"/>
      <c r="B24" s="830" t="s">
        <v>1060</v>
      </c>
      <c r="C24" s="443"/>
      <c r="D24" s="443"/>
      <c r="E24" s="443"/>
      <c r="F24" s="443"/>
      <c r="G24" s="444"/>
      <c r="H24" s="444"/>
      <c r="I24" s="444"/>
      <c r="J24" s="444"/>
      <c r="K24" s="444"/>
      <c r="L24" s="444"/>
      <c r="M24" s="444"/>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444"/>
      <c r="AL24" s="444"/>
      <c r="AM24" s="444"/>
      <c r="AN24" s="444"/>
      <c r="AO24" s="444"/>
      <c r="AP24" s="444"/>
      <c r="AQ24" s="444"/>
      <c r="AR24" s="444"/>
      <c r="AS24" s="444"/>
      <c r="AT24" s="445"/>
      <c r="AU24" s="94"/>
      <c r="AV24" s="94"/>
      <c r="AW24" s="94"/>
      <c r="AX24" s="94"/>
      <c r="AY24" s="94"/>
      <c r="AZ24" s="94"/>
      <c r="BA24" s="94"/>
      <c r="BB24" s="94"/>
      <c r="BC24" s="94"/>
      <c r="BD24" s="94"/>
      <c r="BE24" s="94"/>
    </row>
    <row r="25" spans="1:57" s="93" customFormat="1" ht="16.5" customHeight="1">
      <c r="A25" s="435"/>
      <c r="B25" s="444"/>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444"/>
      <c r="AL25" s="444"/>
      <c r="AM25" s="444"/>
      <c r="AN25" s="444"/>
      <c r="AO25" s="444"/>
      <c r="AP25" s="444"/>
      <c r="AQ25" s="444"/>
      <c r="AR25" s="444"/>
      <c r="AS25" s="444"/>
      <c r="AT25" s="445"/>
      <c r="AU25" s="94"/>
      <c r="AV25" s="94"/>
      <c r="AW25" s="94"/>
      <c r="AX25" s="94"/>
      <c r="AY25" s="94"/>
      <c r="AZ25" s="94"/>
      <c r="BA25" s="94"/>
      <c r="BB25" s="94"/>
      <c r="BC25" s="94"/>
      <c r="BD25" s="94"/>
      <c r="BE25" s="94"/>
    </row>
    <row r="26" spans="1:57" s="93" customFormat="1" ht="16.5" customHeight="1">
      <c r="A26" s="755" t="s">
        <v>131</v>
      </c>
      <c r="B26" s="688" t="s">
        <v>1053</v>
      </c>
      <c r="C26" s="415"/>
      <c r="D26" s="415"/>
      <c r="E26" s="416"/>
      <c r="F26" s="417"/>
      <c r="G26" s="417"/>
      <c r="H26" s="417"/>
      <c r="I26" s="417"/>
      <c r="J26" s="417"/>
      <c r="K26" s="417"/>
      <c r="L26" s="417"/>
      <c r="M26" s="417"/>
      <c r="N26" s="417"/>
      <c r="O26" s="417"/>
      <c r="P26" s="418"/>
      <c r="Q26" s="418"/>
      <c r="R26" s="418"/>
      <c r="S26" s="418"/>
      <c r="T26" s="418"/>
      <c r="U26" s="418"/>
      <c r="V26" s="418"/>
      <c r="W26" s="444"/>
      <c r="X26" s="444"/>
      <c r="Y26" s="444"/>
      <c r="Z26" s="444"/>
      <c r="AA26" s="444"/>
      <c r="AB26" s="444"/>
      <c r="AC26" s="444"/>
      <c r="AD26" s="444"/>
      <c r="AE26" s="444"/>
      <c r="AF26" s="444"/>
      <c r="AG26" s="444"/>
      <c r="AH26" s="444"/>
      <c r="AI26" s="444"/>
      <c r="AJ26" s="444"/>
      <c r="AK26" s="444"/>
      <c r="AL26" s="444"/>
      <c r="AM26" s="444"/>
      <c r="AN26" s="444"/>
      <c r="AO26" s="444"/>
      <c r="AP26" s="444"/>
      <c r="AQ26" s="444"/>
      <c r="AR26" s="444"/>
      <c r="AS26" s="444"/>
      <c r="AT26" s="445"/>
      <c r="AU26" s="94"/>
      <c r="AV26" s="94"/>
      <c r="AW26" s="94"/>
      <c r="AX26" s="94"/>
      <c r="AY26" s="94"/>
      <c r="AZ26" s="94"/>
      <c r="BA26" s="94"/>
      <c r="BB26" s="94"/>
      <c r="BC26" s="94"/>
      <c r="BD26" s="94"/>
      <c r="BE26" s="94"/>
    </row>
    <row r="27" spans="1:57" s="93" customFormat="1" ht="16.5" customHeight="1">
      <c r="A27" s="423"/>
      <c r="B27" s="428"/>
      <c r="C27" s="429"/>
      <c r="D27" s="415"/>
      <c r="E27" s="416"/>
      <c r="F27" s="417"/>
      <c r="G27" s="417"/>
      <c r="H27" s="417"/>
      <c r="I27" s="417"/>
      <c r="J27" s="417"/>
      <c r="K27" s="417"/>
      <c r="L27"/>
      <c r="M27"/>
      <c r="N27"/>
      <c r="O27"/>
      <c r="P27"/>
      <c r="Q27"/>
      <c r="R27"/>
      <c r="S27"/>
      <c r="T27"/>
      <c r="U27" s="418"/>
      <c r="V27" s="418"/>
      <c r="W27" s="444"/>
      <c r="X27" s="444"/>
      <c r="Y27" s="444"/>
      <c r="Z27" s="444"/>
      <c r="AA27" s="444"/>
      <c r="AB27" s="444"/>
      <c r="AC27" s="444"/>
      <c r="AD27" s="444"/>
      <c r="AE27" s="444"/>
      <c r="AF27" s="444"/>
      <c r="AG27" s="444"/>
      <c r="AH27" s="444"/>
      <c r="AI27" s="444"/>
      <c r="AJ27" s="444"/>
      <c r="AK27" s="444"/>
      <c r="AL27" s="444"/>
      <c r="AM27" s="444"/>
      <c r="AN27" s="444"/>
      <c r="AO27" s="444"/>
      <c r="AP27" s="444"/>
      <c r="AQ27" s="444"/>
      <c r="AR27" s="444"/>
      <c r="AS27" s="444"/>
      <c r="AT27" s="445"/>
      <c r="AU27" s="94"/>
      <c r="AV27" s="94"/>
      <c r="AW27" s="94"/>
      <c r="AX27" s="94"/>
      <c r="AY27" s="94"/>
      <c r="AZ27" s="94"/>
      <c r="BA27" s="94"/>
      <c r="BB27" s="94"/>
      <c r="BC27" s="94"/>
      <c r="BD27" s="94"/>
      <c r="BE27" s="94"/>
    </row>
    <row r="28" spans="1:57" s="93" customFormat="1" ht="24.75" customHeight="1">
      <c r="A28" s="430"/>
      <c r="B28" s="919" t="s">
        <v>937</v>
      </c>
      <c r="C28" s="920"/>
      <c r="D28" s="920"/>
      <c r="E28" s="920"/>
      <c r="F28" s="920"/>
      <c r="G28" s="920"/>
      <c r="H28" s="920"/>
      <c r="I28" s="920"/>
      <c r="J28" s="920"/>
      <c r="K28" s="921"/>
      <c r="L28"/>
      <c r="M28"/>
      <c r="N28"/>
      <c r="O28"/>
      <c r="P28"/>
      <c r="Q28"/>
      <c r="R28"/>
      <c r="S28"/>
      <c r="T28"/>
      <c r="U28" s="446"/>
      <c r="V28" s="446"/>
      <c r="W28" s="446"/>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5"/>
      <c r="AU28" s="94"/>
      <c r="AV28" s="94"/>
      <c r="AW28" s="94"/>
      <c r="AX28" s="94"/>
      <c r="AY28" s="94"/>
      <c r="AZ28" s="94"/>
      <c r="BA28" s="94"/>
      <c r="BB28" s="94"/>
      <c r="BC28" s="94"/>
      <c r="BD28" s="94"/>
      <c r="BE28" s="94"/>
    </row>
    <row r="29" spans="1:57" s="93" customFormat="1" ht="16.5" customHeight="1">
      <c r="A29" s="430"/>
      <c r="B29" s="917">
        <v>1</v>
      </c>
      <c r="C29" s="913">
        <v>2</v>
      </c>
      <c r="D29" s="913" t="s">
        <v>962</v>
      </c>
      <c r="E29" s="913" t="s">
        <v>961</v>
      </c>
      <c r="F29" s="911" t="s">
        <v>963</v>
      </c>
      <c r="G29" s="911">
        <v>5</v>
      </c>
      <c r="H29" s="911">
        <v>6</v>
      </c>
      <c r="I29" s="913">
        <v>7</v>
      </c>
      <c r="J29" s="913">
        <v>8</v>
      </c>
      <c r="K29" s="915">
        <v>9</v>
      </c>
      <c r="L29"/>
      <c r="M29"/>
      <c r="N29"/>
      <c r="O29"/>
      <c r="P29"/>
      <c r="Q29"/>
      <c r="R29"/>
      <c r="S29"/>
      <c r="T29"/>
      <c r="U29" s="446"/>
      <c r="V29" s="446"/>
      <c r="W29" s="446"/>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5"/>
      <c r="AU29" s="94"/>
      <c r="AV29" s="94"/>
      <c r="AW29" s="94"/>
      <c r="AX29" s="94"/>
      <c r="AY29" s="94"/>
      <c r="AZ29" s="94"/>
      <c r="BA29" s="94"/>
      <c r="BB29" s="94"/>
      <c r="BC29" s="94"/>
      <c r="BD29" s="94"/>
      <c r="BE29" s="94"/>
    </row>
    <row r="30" spans="1:57" s="93" customFormat="1" ht="16.5" customHeight="1">
      <c r="A30" s="430"/>
      <c r="B30" s="917"/>
      <c r="C30" s="913"/>
      <c r="D30" s="913"/>
      <c r="E30" s="913"/>
      <c r="F30" s="911"/>
      <c r="G30" s="911"/>
      <c r="H30" s="911"/>
      <c r="I30" s="913"/>
      <c r="J30" s="913"/>
      <c r="K30" s="915"/>
      <c r="L30"/>
      <c r="M30"/>
      <c r="N30"/>
      <c r="O30"/>
      <c r="P30"/>
      <c r="Q30"/>
      <c r="R30"/>
      <c r="S30"/>
      <c r="T30"/>
      <c r="U30" s="446"/>
      <c r="V30" s="446"/>
      <c r="W30" s="446"/>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5"/>
      <c r="AU30" s="94"/>
      <c r="AV30" s="94"/>
      <c r="AW30" s="94"/>
      <c r="AX30" s="94"/>
      <c r="AY30" s="94"/>
      <c r="AZ30" s="94"/>
      <c r="BA30" s="94"/>
      <c r="BB30" s="94"/>
      <c r="BC30" s="94"/>
      <c r="BD30" s="94"/>
      <c r="BE30" s="94"/>
    </row>
    <row r="31" spans="1:57" s="93" customFormat="1" ht="16.5" customHeight="1" thickBot="1">
      <c r="A31" s="430"/>
      <c r="B31" s="918"/>
      <c r="C31" s="914"/>
      <c r="D31" s="914"/>
      <c r="E31" s="914"/>
      <c r="F31" s="912"/>
      <c r="G31" s="912"/>
      <c r="H31" s="912"/>
      <c r="I31" s="914"/>
      <c r="J31" s="914"/>
      <c r="K31" s="916"/>
      <c r="L31"/>
      <c r="M31"/>
      <c r="N31"/>
      <c r="O31"/>
      <c r="P31"/>
      <c r="Q31"/>
      <c r="R31"/>
      <c r="S31"/>
      <c r="T31"/>
      <c r="U31" s="446"/>
      <c r="V31" s="446"/>
      <c r="W31" s="446"/>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5"/>
      <c r="AU31" s="94"/>
      <c r="AV31" s="94"/>
      <c r="AW31" s="94"/>
      <c r="AX31" s="94"/>
      <c r="AY31" s="94"/>
      <c r="AZ31" s="94"/>
      <c r="BA31" s="94"/>
      <c r="BB31" s="94"/>
      <c r="BC31" s="94"/>
      <c r="BD31" s="94"/>
      <c r="BE31" s="94"/>
    </row>
    <row r="32" spans="1:57" s="93" customFormat="1" ht="16.5" customHeight="1">
      <c r="A32" s="430"/>
      <c r="B32" s="676" t="s">
        <v>128</v>
      </c>
      <c r="C32" s="677" t="s">
        <v>128</v>
      </c>
      <c r="D32" s="677" t="s">
        <v>128</v>
      </c>
      <c r="E32" s="677" t="s">
        <v>128</v>
      </c>
      <c r="F32" s="447" t="s">
        <v>128</v>
      </c>
      <c r="G32" s="447" t="s">
        <v>128</v>
      </c>
      <c r="H32" s="447" t="s">
        <v>128</v>
      </c>
      <c r="I32" s="677" t="s">
        <v>128</v>
      </c>
      <c r="J32" s="677" t="s">
        <v>128</v>
      </c>
      <c r="K32" s="680" t="s">
        <v>128</v>
      </c>
      <c r="L32"/>
      <c r="M32"/>
      <c r="N32"/>
      <c r="O32"/>
      <c r="P32"/>
      <c r="Q32"/>
      <c r="R32"/>
      <c r="S32"/>
      <c r="T32"/>
      <c r="U32" s="446"/>
      <c r="V32" s="446"/>
      <c r="W32" s="446"/>
      <c r="X32" s="444"/>
      <c r="Y32" s="444"/>
      <c r="Z32" s="444"/>
      <c r="AA32" s="444"/>
      <c r="AB32" s="444"/>
      <c r="AC32" s="444"/>
      <c r="AD32" s="444"/>
      <c r="AE32" s="444"/>
      <c r="AF32" s="444"/>
      <c r="AG32" s="444"/>
      <c r="AH32" s="444"/>
      <c r="AI32" s="444"/>
      <c r="AJ32" s="444"/>
      <c r="AK32" s="444"/>
      <c r="AL32" s="444"/>
      <c r="AM32" s="444"/>
      <c r="AN32" s="444"/>
      <c r="AO32" s="444"/>
      <c r="AP32" s="444"/>
      <c r="AQ32" s="444"/>
      <c r="AR32" s="444"/>
      <c r="AS32" s="444"/>
      <c r="AT32" s="445"/>
      <c r="AU32" s="94"/>
      <c r="AV32" s="94"/>
      <c r="AW32" s="94"/>
      <c r="AX32" s="94"/>
      <c r="AY32" s="94"/>
      <c r="AZ32" s="94"/>
      <c r="BA32" s="94"/>
      <c r="BB32" s="94"/>
      <c r="BC32" s="94"/>
      <c r="BD32" s="94"/>
      <c r="BE32" s="94"/>
    </row>
    <row r="33" spans="1:57" s="93" customFormat="1" ht="16.5" customHeight="1">
      <c r="A33" s="430"/>
      <c r="B33" s="678" t="s">
        <v>127</v>
      </c>
      <c r="C33" s="679" t="s">
        <v>127</v>
      </c>
      <c r="D33" s="679" t="s">
        <v>127</v>
      </c>
      <c r="E33" s="679" t="s">
        <v>127</v>
      </c>
      <c r="F33" s="449" t="s">
        <v>127</v>
      </c>
      <c r="G33" s="449" t="s">
        <v>127</v>
      </c>
      <c r="H33" s="449" t="s">
        <v>127</v>
      </c>
      <c r="I33" s="679" t="s">
        <v>127</v>
      </c>
      <c r="J33" s="679" t="s">
        <v>127</v>
      </c>
      <c r="K33" s="681" t="s">
        <v>127</v>
      </c>
      <c r="L33"/>
      <c r="M33"/>
      <c r="N33"/>
      <c r="O33"/>
      <c r="P33"/>
      <c r="Q33"/>
      <c r="R33"/>
      <c r="S33"/>
      <c r="T33"/>
      <c r="U33" s="446"/>
      <c r="V33" s="446"/>
      <c r="W33" s="446"/>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5"/>
      <c r="AU33" s="94"/>
      <c r="AV33" s="94"/>
      <c r="AW33" s="94"/>
      <c r="AX33" s="94"/>
      <c r="AY33" s="94"/>
      <c r="AZ33" s="94"/>
      <c r="BA33" s="94"/>
      <c r="BB33" s="94"/>
      <c r="BC33" s="94"/>
      <c r="BD33" s="94"/>
      <c r="BE33" s="94"/>
    </row>
    <row r="34" spans="1:57" s="93" customFormat="1" ht="19.5" customHeight="1" thickBot="1">
      <c r="A34" s="435"/>
      <c r="B34" s="450"/>
      <c r="C34" s="451"/>
      <c r="D34" s="451"/>
      <c r="E34" s="451"/>
      <c r="F34" s="451"/>
      <c r="G34" s="451"/>
      <c r="H34" s="451"/>
      <c r="I34" s="451"/>
      <c r="J34" s="451"/>
      <c r="K34" s="452"/>
      <c r="L34"/>
      <c r="M34"/>
      <c r="N34"/>
      <c r="O34"/>
      <c r="P34"/>
      <c r="Q34"/>
      <c r="R34"/>
      <c r="S34"/>
      <c r="T34"/>
      <c r="U34" s="446"/>
      <c r="V34" s="446"/>
      <c r="W34" s="446"/>
      <c r="X34" s="444"/>
      <c r="Y34" s="444"/>
      <c r="Z34" s="444"/>
      <c r="AA34" s="444"/>
      <c r="AB34" s="444"/>
      <c r="AC34" s="444"/>
      <c r="AD34" s="444"/>
      <c r="AE34" s="444"/>
      <c r="AF34" s="444"/>
      <c r="AG34" s="444"/>
      <c r="AH34" s="444"/>
      <c r="AI34" s="444"/>
      <c r="AJ34" s="444"/>
      <c r="AK34" s="444"/>
      <c r="AL34" s="444"/>
      <c r="AM34" s="444"/>
      <c r="AN34" s="444"/>
      <c r="AO34" s="444"/>
      <c r="AP34" s="444"/>
      <c r="AQ34" s="444"/>
      <c r="AR34" s="444"/>
      <c r="AS34" s="444"/>
      <c r="AT34" s="445"/>
      <c r="AU34" s="94"/>
      <c r="AV34" s="94"/>
      <c r="AW34" s="94"/>
      <c r="AX34" s="94"/>
      <c r="AY34" s="94"/>
      <c r="AZ34" s="94"/>
      <c r="BA34" s="94"/>
      <c r="BB34" s="94"/>
      <c r="BC34" s="94"/>
      <c r="BD34" s="94"/>
      <c r="BE34" s="94"/>
    </row>
    <row r="35" spans="1:57" s="93" customFormat="1" ht="16.5" customHeight="1">
      <c r="A35" s="435"/>
      <c r="B35" s="830" t="s">
        <v>1060</v>
      </c>
      <c r="C35" s="453"/>
      <c r="D35" s="453"/>
      <c r="E35" s="453"/>
      <c r="F35" s="453"/>
      <c r="G35" s="453"/>
      <c r="H35" s="453"/>
      <c r="I35" s="453"/>
      <c r="J35" s="453"/>
      <c r="K35" s="453"/>
      <c r="L35" s="453"/>
      <c r="M35" s="453"/>
      <c r="N35" s="453"/>
      <c r="O35" s="453"/>
      <c r="P35" s="453"/>
      <c r="Q35" s="453"/>
      <c r="R35" s="446"/>
      <c r="S35" s="446"/>
      <c r="T35" s="446"/>
      <c r="U35" s="446"/>
      <c r="V35" s="446"/>
      <c r="W35" s="446"/>
      <c r="X35" s="444"/>
      <c r="Y35" s="444"/>
      <c r="Z35" s="444"/>
      <c r="AA35" s="444"/>
      <c r="AB35" s="444"/>
      <c r="AC35" s="444"/>
      <c r="AD35" s="444"/>
      <c r="AE35" s="444"/>
      <c r="AF35" s="444"/>
      <c r="AG35" s="444"/>
      <c r="AH35" s="444"/>
      <c r="AI35" s="444"/>
      <c r="AJ35" s="444"/>
      <c r="AK35" s="444"/>
      <c r="AL35" s="444"/>
      <c r="AM35" s="444"/>
      <c r="AN35" s="444"/>
      <c r="AO35" s="444"/>
      <c r="AP35" s="444"/>
      <c r="AQ35" s="444"/>
      <c r="AR35" s="444"/>
      <c r="AS35" s="444"/>
      <c r="AT35" s="445"/>
      <c r="AU35" s="94"/>
      <c r="AV35" s="94"/>
      <c r="AW35" s="94"/>
      <c r="AX35" s="94"/>
      <c r="AY35" s="94"/>
      <c r="AZ35" s="94"/>
      <c r="BA35" s="94"/>
      <c r="BB35" s="94"/>
      <c r="BC35" s="94"/>
      <c r="BD35" s="94"/>
      <c r="BE35" s="94"/>
    </row>
    <row r="36" spans="1:57" s="93" customFormat="1" ht="16.5" customHeight="1">
      <c r="A36" s="435"/>
      <c r="B36" s="453"/>
      <c r="C36" s="453"/>
      <c r="D36" s="453"/>
      <c r="E36" s="453"/>
      <c r="F36" s="453"/>
      <c r="G36" s="453"/>
      <c r="H36" s="453"/>
      <c r="I36" s="453"/>
      <c r="J36" s="453"/>
      <c r="K36" s="453"/>
      <c r="L36" s="453"/>
      <c r="M36" s="453"/>
      <c r="N36" s="453"/>
      <c r="O36" s="453"/>
      <c r="P36" s="453"/>
      <c r="Q36" s="453"/>
      <c r="R36" s="446"/>
      <c r="S36" s="446"/>
      <c r="T36" s="446"/>
      <c r="U36" s="446"/>
      <c r="V36" s="446"/>
      <c r="W36" s="446"/>
      <c r="X36" s="444"/>
      <c r="Y36" s="444"/>
      <c r="Z36" s="444"/>
      <c r="AA36" s="444"/>
      <c r="AB36" s="444"/>
      <c r="AC36" s="444"/>
      <c r="AD36" s="444"/>
      <c r="AE36" s="444"/>
      <c r="AF36" s="444"/>
      <c r="AG36" s="444"/>
      <c r="AH36" s="444"/>
      <c r="AI36" s="444"/>
      <c r="AJ36" s="444"/>
      <c r="AK36" s="444"/>
      <c r="AL36" s="444"/>
      <c r="AM36" s="444"/>
      <c r="AN36" s="444"/>
      <c r="AO36" s="444"/>
      <c r="AP36" s="444"/>
      <c r="AQ36" s="444"/>
      <c r="AR36" s="444"/>
      <c r="AS36" s="444"/>
      <c r="AT36" s="445"/>
      <c r="AU36" s="94"/>
      <c r="AV36" s="94"/>
      <c r="AW36" s="94"/>
      <c r="AX36" s="94"/>
      <c r="AY36" s="94"/>
      <c r="AZ36" s="94"/>
      <c r="BA36" s="94"/>
      <c r="BB36" s="94"/>
      <c r="BC36" s="94"/>
      <c r="BD36" s="94"/>
      <c r="BE36" s="94"/>
    </row>
    <row r="37" spans="1:57" s="93" customFormat="1" ht="16.5" customHeight="1">
      <c r="A37" s="755" t="s">
        <v>126</v>
      </c>
      <c r="B37" s="688" t="s">
        <v>897</v>
      </c>
      <c r="C37" s="453"/>
      <c r="D37" s="453"/>
      <c r="E37" s="453"/>
      <c r="F37" s="453"/>
      <c r="G37" s="453"/>
      <c r="H37" s="453"/>
      <c r="I37" s="453"/>
      <c r="J37" s="453"/>
      <c r="K37" s="453"/>
      <c r="L37" s="453"/>
      <c r="M37" s="453"/>
      <c r="N37" s="453"/>
      <c r="O37" s="453"/>
      <c r="P37" s="453"/>
      <c r="Q37" s="453"/>
      <c r="R37" s="446"/>
      <c r="S37" s="446"/>
      <c r="T37" s="446"/>
      <c r="U37" s="446"/>
      <c r="V37" s="446"/>
      <c r="W37" s="446"/>
      <c r="X37" s="444"/>
      <c r="Y37" s="444"/>
      <c r="Z37" s="444"/>
      <c r="AA37" s="444"/>
      <c r="AB37" s="444"/>
      <c r="AC37" s="444"/>
      <c r="AD37" s="444"/>
      <c r="AE37" s="444"/>
      <c r="AF37" s="444"/>
      <c r="AG37" s="444"/>
      <c r="AH37" s="444"/>
      <c r="AI37" s="444"/>
      <c r="AJ37" s="444"/>
      <c r="AK37" s="444"/>
      <c r="AL37" s="444"/>
      <c r="AM37" s="444"/>
      <c r="AN37" s="444"/>
      <c r="AO37" s="444"/>
      <c r="AP37" s="444"/>
      <c r="AQ37" s="444"/>
      <c r="AR37" s="444"/>
      <c r="AS37" s="444"/>
      <c r="AT37" s="445"/>
      <c r="AU37" s="94"/>
      <c r="AV37" s="94"/>
      <c r="AW37" s="94"/>
      <c r="AX37" s="94"/>
      <c r="AY37" s="94"/>
      <c r="AZ37" s="94"/>
      <c r="BA37" s="94"/>
      <c r="BB37" s="94"/>
      <c r="BC37" s="94"/>
      <c r="BD37" s="94"/>
      <c r="BE37" s="94"/>
    </row>
    <row r="38" spans="1:57" s="93" customFormat="1" ht="16.5" customHeight="1">
      <c r="A38" s="435"/>
      <c r="B38" s="621"/>
      <c r="C38" s="453"/>
      <c r="D38" s="453"/>
      <c r="E38" s="453"/>
      <c r="F38" s="453"/>
      <c r="G38" s="453"/>
      <c r="H38" s="453"/>
      <c r="I38" s="453"/>
      <c r="J38" s="453"/>
      <c r="K38" s="453"/>
      <c r="L38" s="453"/>
      <c r="M38" s="453"/>
      <c r="N38" s="453"/>
      <c r="O38" s="453"/>
      <c r="P38" s="453"/>
      <c r="Q38" s="453"/>
      <c r="R38" s="446"/>
      <c r="S38" s="446"/>
      <c r="T38" s="446"/>
      <c r="U38" s="446"/>
      <c r="V38" s="446"/>
      <c r="W38" s="446"/>
      <c r="X38" s="444"/>
      <c r="Y38" s="444"/>
      <c r="Z38" s="444"/>
      <c r="AA38" s="444"/>
      <c r="AB38" s="444"/>
      <c r="AC38" s="444"/>
      <c r="AD38" s="444"/>
      <c r="AE38" s="444"/>
      <c r="AF38" s="444"/>
      <c r="AG38" s="444"/>
      <c r="AH38" s="444"/>
      <c r="AI38" s="444"/>
      <c r="AJ38" s="444"/>
      <c r="AK38" s="444"/>
      <c r="AL38" s="444"/>
      <c r="AM38" s="444"/>
      <c r="AN38" s="444"/>
      <c r="AO38" s="444"/>
      <c r="AP38" s="444"/>
      <c r="AQ38" s="444"/>
      <c r="AR38" s="444"/>
      <c r="AS38" s="444"/>
      <c r="AT38" s="445"/>
      <c r="AU38" s="94"/>
      <c r="AV38" s="94"/>
      <c r="AW38" s="94"/>
      <c r="AX38" s="94"/>
      <c r="AY38" s="94"/>
      <c r="AZ38" s="94"/>
      <c r="BA38" s="94"/>
      <c r="BB38" s="94"/>
      <c r="BC38" s="94"/>
      <c r="BD38" s="94"/>
      <c r="BE38" s="94"/>
    </row>
    <row r="39" spans="1:57" s="93" customFormat="1" ht="16.5" customHeight="1">
      <c r="A39" s="413"/>
      <c r="B39" s="414" t="s">
        <v>696</v>
      </c>
      <c r="C39" s="415"/>
      <c r="D39" s="453"/>
      <c r="E39" s="453"/>
      <c r="F39" s="453"/>
      <c r="G39" s="453"/>
      <c r="H39" s="453"/>
      <c r="I39" s="453"/>
      <c r="J39" s="453"/>
      <c r="K39" s="453"/>
      <c r="L39" s="453"/>
      <c r="M39" s="453"/>
      <c r="N39" s="453"/>
      <c r="O39" s="453"/>
      <c r="P39" s="453"/>
      <c r="Q39" s="453"/>
      <c r="R39" s="446"/>
      <c r="S39" s="446"/>
      <c r="T39" s="446"/>
      <c r="U39" s="446"/>
      <c r="V39" s="446"/>
      <c r="W39" s="446"/>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5"/>
      <c r="AU39" s="94"/>
      <c r="AV39" s="94"/>
      <c r="AW39" s="94"/>
      <c r="AX39" s="94"/>
      <c r="AY39" s="94"/>
      <c r="AZ39" s="94"/>
      <c r="BA39" s="94"/>
      <c r="BB39" s="94"/>
      <c r="BC39" s="94"/>
      <c r="BD39" s="94"/>
      <c r="BE39" s="94"/>
    </row>
    <row r="40" spans="1:57" s="93" customFormat="1" ht="16.5" customHeight="1" thickBot="1">
      <c r="A40" s="435"/>
      <c r="B40" s="453"/>
      <c r="C40" s="453"/>
      <c r="D40" s="453"/>
      <c r="E40" s="453"/>
      <c r="F40" s="453"/>
      <c r="G40" s="453"/>
      <c r="H40" s="453"/>
      <c r="I40" s="453"/>
      <c r="J40" s="453"/>
      <c r="K40" s="453"/>
      <c r="L40" s="453"/>
      <c r="M40" s="453"/>
      <c r="N40" s="453"/>
      <c r="O40" s="453"/>
      <c r="P40" s="453"/>
      <c r="Q40" s="453"/>
      <c r="R40" s="446"/>
      <c r="S40" s="446"/>
      <c r="T40" s="446"/>
      <c r="U40" s="446"/>
      <c r="V40" s="446"/>
      <c r="W40" s="446"/>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5"/>
      <c r="AU40" s="94"/>
      <c r="AV40" s="94"/>
      <c r="AW40" s="94"/>
      <c r="AX40" s="94"/>
      <c r="AY40" s="94"/>
      <c r="AZ40" s="94"/>
      <c r="BA40" s="94"/>
      <c r="BB40" s="94"/>
      <c r="BC40" s="94"/>
      <c r="BD40" s="94"/>
      <c r="BE40" s="94"/>
    </row>
    <row r="41" spans="1:57" s="93" customFormat="1" ht="16.5" customHeight="1">
      <c r="A41" s="435"/>
      <c r="B41" s="908" t="s">
        <v>121</v>
      </c>
      <c r="C41" s="894"/>
      <c r="D41" s="908" t="s">
        <v>120</v>
      </c>
      <c r="E41" s="894"/>
      <c r="F41" s="908" t="s">
        <v>119</v>
      </c>
      <c r="G41" s="894"/>
      <c r="H41" s="908" t="s">
        <v>118</v>
      </c>
      <c r="I41" s="894"/>
      <c r="J41" s="908" t="s">
        <v>141</v>
      </c>
      <c r="K41" s="894"/>
      <c r="L41" s="908" t="s">
        <v>142</v>
      </c>
      <c r="M41" s="894"/>
      <c r="N41"/>
      <c r="O41"/>
      <c r="P41"/>
      <c r="Q41"/>
      <c r="R41"/>
      <c r="S41"/>
      <c r="T41" s="446"/>
      <c r="U41" s="446"/>
      <c r="V41" s="446"/>
      <c r="W41" s="446"/>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5"/>
      <c r="AU41" s="94"/>
      <c r="AV41" s="94"/>
      <c r="AW41" s="94"/>
      <c r="AX41" s="94"/>
      <c r="AY41" s="94"/>
      <c r="AZ41" s="94"/>
      <c r="BA41" s="94"/>
      <c r="BB41" s="94"/>
      <c r="BC41" s="94"/>
      <c r="BD41" s="94"/>
      <c r="BE41" s="94"/>
    </row>
    <row r="42" spans="1:57" s="93" customFormat="1" ht="16.5" customHeight="1">
      <c r="A42" s="435"/>
      <c r="B42" s="616">
        <v>2017</v>
      </c>
      <c r="C42" s="454">
        <v>2018</v>
      </c>
      <c r="D42" s="616">
        <v>2017</v>
      </c>
      <c r="E42" s="454">
        <v>2018</v>
      </c>
      <c r="F42" s="616">
        <v>2017</v>
      </c>
      <c r="G42" s="454">
        <v>2018</v>
      </c>
      <c r="H42" s="616">
        <v>2017</v>
      </c>
      <c r="I42" s="454">
        <v>2018</v>
      </c>
      <c r="J42" s="616">
        <v>2017</v>
      </c>
      <c r="K42" s="454">
        <v>2018</v>
      </c>
      <c r="L42" s="616">
        <v>2017</v>
      </c>
      <c r="M42" s="454">
        <v>2018</v>
      </c>
      <c r="N42"/>
      <c r="O42"/>
      <c r="P42"/>
      <c r="Q42"/>
      <c r="R42"/>
      <c r="S42"/>
      <c r="T42" s="446"/>
      <c r="U42" s="446"/>
      <c r="V42" s="446"/>
      <c r="W42" s="446"/>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5"/>
      <c r="AU42" s="94"/>
      <c r="AV42" s="94"/>
      <c r="AW42" s="94"/>
      <c r="AX42" s="94"/>
      <c r="AY42" s="94"/>
      <c r="AZ42" s="94"/>
      <c r="BA42" s="94"/>
      <c r="BB42" s="94"/>
      <c r="BC42" s="94"/>
      <c r="BD42" s="94"/>
      <c r="BE42" s="94"/>
    </row>
    <row r="43" spans="1:57" s="93" customFormat="1" ht="16.5" customHeight="1" thickBot="1">
      <c r="A43" s="435"/>
      <c r="B43" s="614"/>
      <c r="C43" s="612"/>
      <c r="D43" s="615"/>
      <c r="E43" s="613"/>
      <c r="F43" s="615"/>
      <c r="G43" s="613"/>
      <c r="H43" s="615"/>
      <c r="I43" s="613"/>
      <c r="J43" s="615"/>
      <c r="K43" s="613"/>
      <c r="L43" s="615"/>
      <c r="M43" s="613"/>
      <c r="N43"/>
      <c r="O43"/>
      <c r="P43"/>
      <c r="Q43"/>
      <c r="R43"/>
      <c r="S43"/>
      <c r="T43" s="446"/>
      <c r="U43" s="446"/>
      <c r="V43" s="446"/>
      <c r="W43" s="446"/>
      <c r="X43" s="444"/>
      <c r="Y43" s="444"/>
      <c r="Z43" s="444"/>
      <c r="AA43" s="444"/>
      <c r="AB43" s="444"/>
      <c r="AC43" s="444"/>
      <c r="AD43" s="444"/>
      <c r="AE43" s="444"/>
      <c r="AF43" s="444"/>
      <c r="AG43" s="444"/>
      <c r="AH43" s="444"/>
      <c r="AI43" s="444"/>
      <c r="AJ43" s="444"/>
      <c r="AK43" s="444"/>
      <c r="AL43" s="444"/>
      <c r="AM43" s="444"/>
      <c r="AN43" s="444"/>
      <c r="AO43" s="444"/>
      <c r="AP43" s="444"/>
      <c r="AQ43" s="444"/>
      <c r="AR43" s="444"/>
      <c r="AS43" s="444"/>
      <c r="AT43" s="445"/>
      <c r="AU43" s="94"/>
      <c r="AV43" s="94"/>
      <c r="AW43" s="94"/>
      <c r="AX43" s="94"/>
      <c r="AY43" s="94"/>
      <c r="AZ43" s="94"/>
      <c r="BA43" s="94"/>
      <c r="BB43" s="94"/>
      <c r="BC43" s="94"/>
      <c r="BD43" s="94"/>
      <c r="BE43" s="94"/>
    </row>
    <row r="44" spans="1:57" s="93" customFormat="1" ht="16.5" customHeight="1">
      <c r="A44" s="435"/>
      <c r="B44" s="830" t="s">
        <v>145</v>
      </c>
      <c r="C44" s="833"/>
      <c r="D44" s="833"/>
      <c r="E44" s="833"/>
      <c r="F44" s="455"/>
      <c r="G44" s="455"/>
      <c r="H44" s="455"/>
      <c r="I44" s="455"/>
      <c r="J44" s="455"/>
      <c r="K44" s="455"/>
      <c r="L44" s="455"/>
      <c r="M44" s="455"/>
      <c r="N44"/>
      <c r="O44"/>
      <c r="P44"/>
      <c r="Q44"/>
      <c r="R44"/>
      <c r="S44"/>
      <c r="T44" s="426"/>
      <c r="U44" s="446"/>
      <c r="V44" s="446"/>
      <c r="W44" s="446"/>
      <c r="X44" s="444"/>
      <c r="Y44" s="444"/>
      <c r="Z44" s="444"/>
      <c r="AA44" s="444"/>
      <c r="AB44" s="444"/>
      <c r="AC44" s="444"/>
      <c r="AD44" s="444"/>
      <c r="AE44" s="444"/>
      <c r="AF44" s="444"/>
      <c r="AG44" s="444"/>
      <c r="AH44" s="444"/>
      <c r="AI44" s="444"/>
      <c r="AJ44" s="444"/>
      <c r="AK44" s="444"/>
      <c r="AL44" s="444"/>
      <c r="AM44" s="444"/>
      <c r="AN44" s="444"/>
      <c r="AO44" s="444"/>
      <c r="AP44" s="444"/>
      <c r="AQ44" s="444"/>
      <c r="AR44" s="444"/>
      <c r="AS44" s="444"/>
      <c r="AT44" s="445"/>
      <c r="AU44" s="94"/>
      <c r="AV44" s="94"/>
      <c r="AW44" s="94"/>
      <c r="AX44" s="94"/>
      <c r="AY44" s="94"/>
      <c r="AZ44" s="94"/>
      <c r="BA44" s="94"/>
      <c r="BB44" s="94"/>
      <c r="BC44" s="94"/>
      <c r="BD44" s="94"/>
      <c r="BE44" s="94"/>
    </row>
    <row r="45" spans="1:57" s="93" customFormat="1" ht="16.5" customHeight="1">
      <c r="A45" s="435"/>
      <c r="B45" s="453"/>
      <c r="C45" s="453"/>
      <c r="D45" s="453"/>
      <c r="E45" s="453"/>
      <c r="F45" s="453"/>
      <c r="G45" s="453"/>
      <c r="H45" s="453"/>
      <c r="I45" s="453"/>
      <c r="J45" s="453"/>
      <c r="K45" s="453"/>
      <c r="L45" s="453"/>
      <c r="M45" s="453"/>
      <c r="N45"/>
      <c r="O45"/>
      <c r="P45"/>
      <c r="Q45"/>
      <c r="R45"/>
      <c r="S45"/>
      <c r="T45" s="446"/>
      <c r="U45" s="446"/>
      <c r="V45" s="446"/>
      <c r="W45" s="446"/>
      <c r="X45" s="444"/>
      <c r="Y45" s="444"/>
      <c r="Z45" s="444"/>
      <c r="AA45" s="444"/>
      <c r="AB45" s="444"/>
      <c r="AC45" s="444"/>
      <c r="AD45" s="444"/>
      <c r="AE45" s="444"/>
      <c r="AF45" s="444"/>
      <c r="AG45" s="444"/>
      <c r="AH45" s="444"/>
      <c r="AI45" s="444"/>
      <c r="AJ45" s="444"/>
      <c r="AK45" s="444"/>
      <c r="AL45" s="444"/>
      <c r="AM45" s="444"/>
      <c r="AN45" s="444"/>
      <c r="AO45" s="444"/>
      <c r="AP45" s="444"/>
      <c r="AQ45" s="444"/>
      <c r="AR45" s="444"/>
      <c r="AS45" s="444"/>
      <c r="AT45" s="445"/>
      <c r="AU45" s="94"/>
      <c r="AV45" s="94"/>
      <c r="AW45" s="94"/>
      <c r="AX45" s="94"/>
      <c r="AY45" s="94"/>
      <c r="AZ45" s="94"/>
      <c r="BA45" s="94"/>
      <c r="BB45" s="94"/>
      <c r="BC45" s="94"/>
      <c r="BD45" s="94"/>
      <c r="BE45" s="94"/>
    </row>
    <row r="46" spans="1:57" s="93" customFormat="1" ht="16.5" customHeight="1">
      <c r="A46" s="435"/>
      <c r="B46" s="414" t="s">
        <v>1014</v>
      </c>
      <c r="C46" s="453"/>
      <c r="D46" s="453"/>
      <c r="E46" s="453"/>
      <c r="F46" s="453"/>
      <c r="G46" s="453"/>
      <c r="H46" s="453"/>
      <c r="I46" s="453"/>
      <c r="J46" s="453"/>
      <c r="K46" s="453"/>
      <c r="L46" s="453"/>
      <c r="M46" s="453"/>
      <c r="N46" s="453"/>
      <c r="O46" s="453"/>
      <c r="P46" s="453"/>
      <c r="Q46" s="453"/>
      <c r="R46" s="446"/>
      <c r="S46" s="446"/>
      <c r="T46" s="446"/>
      <c r="U46" s="446"/>
      <c r="V46" s="446"/>
      <c r="W46" s="446"/>
      <c r="X46" s="444"/>
      <c r="Y46" s="444"/>
      <c r="Z46" s="444"/>
      <c r="AA46" s="444"/>
      <c r="AB46" s="444"/>
      <c r="AC46" s="444"/>
      <c r="AD46" s="444"/>
      <c r="AE46" s="444"/>
      <c r="AF46" s="444"/>
      <c r="AG46" s="444"/>
      <c r="AH46" s="444"/>
      <c r="AI46" s="444"/>
      <c r="AJ46" s="444"/>
      <c r="AK46" s="444"/>
      <c r="AL46" s="444"/>
      <c r="AM46" s="444"/>
      <c r="AN46" s="444"/>
      <c r="AO46" s="444"/>
      <c r="AP46" s="444"/>
      <c r="AQ46" s="444"/>
      <c r="AR46" s="444"/>
      <c r="AS46" s="444"/>
      <c r="AT46" s="445"/>
      <c r="AU46" s="94"/>
      <c r="AV46" s="94"/>
      <c r="AW46" s="94"/>
      <c r="AX46" s="94"/>
      <c r="AY46" s="94"/>
      <c r="AZ46" s="94"/>
      <c r="BA46" s="94"/>
      <c r="BB46" s="94"/>
      <c r="BC46" s="94"/>
      <c r="BD46" s="94"/>
      <c r="BE46" s="94"/>
    </row>
    <row r="47" spans="1:57" s="93" customFormat="1" ht="16.5" customHeight="1" thickBot="1">
      <c r="A47" s="435"/>
      <c r="B47" s="453"/>
      <c r="C47" s="453"/>
      <c r="D47" s="453"/>
      <c r="E47" s="453"/>
      <c r="F47" s="453"/>
      <c r="G47" s="453"/>
      <c r="H47" s="453"/>
      <c r="I47" s="453"/>
      <c r="J47" s="453"/>
      <c r="K47" s="453"/>
      <c r="L47" s="453"/>
      <c r="M47" s="453"/>
      <c r="N47" s="453"/>
      <c r="O47" s="453"/>
      <c r="P47" s="453"/>
      <c r="Q47" s="453"/>
      <c r="R47" s="446"/>
      <c r="S47" s="446"/>
      <c r="T47" s="446"/>
      <c r="U47" s="446"/>
      <c r="V47" s="446"/>
      <c r="W47" s="446"/>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5"/>
      <c r="AU47" s="94"/>
      <c r="AV47" s="94"/>
      <c r="AW47" s="94"/>
      <c r="AX47" s="94"/>
      <c r="AY47" s="94"/>
      <c r="AZ47" s="94"/>
      <c r="BA47" s="94"/>
      <c r="BB47" s="94"/>
      <c r="BC47" s="94"/>
      <c r="BD47" s="94"/>
      <c r="BE47" s="94"/>
    </row>
    <row r="48" spans="1:57" s="93" customFormat="1" ht="16.5" customHeight="1">
      <c r="A48" s="435"/>
      <c r="B48" s="424" t="s">
        <v>130</v>
      </c>
      <c r="C48" s="425"/>
      <c r="D48" s="453"/>
      <c r="E48" s="453"/>
      <c r="F48" s="453"/>
      <c r="G48" s="453"/>
      <c r="H48" s="453"/>
      <c r="I48" s="453"/>
      <c r="J48" s="453"/>
      <c r="K48" s="453"/>
      <c r="L48" s="453"/>
      <c r="M48" s="453"/>
      <c r="N48" s="453"/>
      <c r="O48" s="453"/>
      <c r="P48" s="453"/>
      <c r="Q48" s="453"/>
      <c r="R48" s="446"/>
      <c r="S48" s="446"/>
      <c r="T48" s="446"/>
      <c r="U48" s="446"/>
      <c r="V48" s="446"/>
      <c r="W48" s="446"/>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5"/>
      <c r="AU48" s="94"/>
      <c r="AV48" s="94"/>
      <c r="AW48" s="94"/>
      <c r="AX48" s="94"/>
      <c r="AY48" s="94"/>
      <c r="AZ48" s="94"/>
      <c r="BA48" s="94"/>
      <c r="BB48" s="94"/>
      <c r="BC48" s="94"/>
      <c r="BD48" s="94"/>
      <c r="BE48" s="94"/>
    </row>
    <row r="49" spans="1:57" s="93" customFormat="1" ht="16.5" customHeight="1" thickBot="1">
      <c r="A49" s="435"/>
      <c r="B49" s="424" t="s">
        <v>129</v>
      </c>
      <c r="C49" s="427"/>
      <c r="D49" s="453"/>
      <c r="E49" s="453"/>
      <c r="F49" s="453"/>
      <c r="G49" s="453"/>
      <c r="H49" s="453"/>
      <c r="I49" s="453"/>
      <c r="J49" s="453"/>
      <c r="K49" s="453"/>
      <c r="L49" s="453"/>
      <c r="M49" s="453"/>
      <c r="N49" s="453"/>
      <c r="O49" s="453"/>
      <c r="P49" s="453"/>
      <c r="Q49" s="453"/>
      <c r="R49" s="446"/>
      <c r="S49" s="446"/>
      <c r="T49" s="446"/>
      <c r="U49" s="446"/>
      <c r="V49" s="446"/>
      <c r="W49" s="446"/>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5"/>
      <c r="AU49" s="94"/>
      <c r="AV49" s="94"/>
      <c r="AW49" s="94"/>
      <c r="AX49" s="94"/>
      <c r="AY49" s="94"/>
      <c r="AZ49" s="94"/>
      <c r="BA49" s="94"/>
      <c r="BB49" s="94"/>
      <c r="BC49" s="94"/>
      <c r="BD49" s="94"/>
      <c r="BE49" s="94"/>
    </row>
    <row r="50" spans="1:57" s="93" customFormat="1" ht="16.5" customHeight="1">
      <c r="A50" s="435"/>
      <c r="B50" s="453"/>
      <c r="C50" s="453"/>
      <c r="D50" s="453"/>
      <c r="E50" s="453"/>
      <c r="F50" s="453"/>
      <c r="G50" s="453"/>
      <c r="H50" s="453"/>
      <c r="I50" s="453"/>
      <c r="J50" s="453"/>
      <c r="K50" s="453"/>
      <c r="L50" s="453"/>
      <c r="M50" s="453"/>
      <c r="N50" s="453"/>
      <c r="O50" s="453"/>
      <c r="P50" s="453"/>
      <c r="Q50" s="453"/>
      <c r="R50" s="446"/>
      <c r="S50" s="446"/>
      <c r="T50" s="446"/>
      <c r="U50" s="446"/>
      <c r="V50" s="446"/>
      <c r="W50" s="446"/>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5"/>
      <c r="AU50" s="94"/>
      <c r="AV50" s="94"/>
      <c r="AW50" s="94"/>
      <c r="AX50" s="94"/>
      <c r="AY50" s="94"/>
      <c r="AZ50" s="94"/>
      <c r="BA50" s="94"/>
      <c r="BB50" s="94"/>
      <c r="BC50" s="94"/>
      <c r="BD50" s="94"/>
      <c r="BE50" s="94"/>
    </row>
    <row r="51" spans="1:57" s="93" customFormat="1" ht="16.5" customHeight="1">
      <c r="A51" s="435"/>
      <c r="B51" s="414" t="s">
        <v>143</v>
      </c>
      <c r="C51" s="453"/>
      <c r="D51" s="453"/>
      <c r="E51" s="453"/>
      <c r="F51" s="453"/>
      <c r="G51" s="453"/>
      <c r="H51" s="453"/>
      <c r="I51" s="453"/>
      <c r="J51" s="453"/>
      <c r="K51" s="453"/>
      <c r="L51" s="453"/>
      <c r="M51" s="453"/>
      <c r="N51" s="453"/>
      <c r="O51" s="453"/>
      <c r="P51" s="453"/>
      <c r="Q51" s="453"/>
      <c r="R51" s="446"/>
      <c r="S51" s="446"/>
      <c r="T51" s="446"/>
      <c r="U51" s="446"/>
      <c r="V51" s="446"/>
      <c r="W51" s="446"/>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5"/>
      <c r="AU51" s="94"/>
      <c r="AV51" s="94"/>
      <c r="AW51" s="94"/>
      <c r="AX51" s="94"/>
      <c r="AY51" s="94"/>
      <c r="AZ51" s="94"/>
      <c r="BA51" s="94"/>
      <c r="BB51" s="94"/>
      <c r="BC51" s="94"/>
      <c r="BD51" s="94"/>
      <c r="BE51" s="94"/>
    </row>
    <row r="52" spans="1:57" s="93" customFormat="1" ht="15" customHeight="1" thickBot="1">
      <c r="A52" s="435"/>
      <c r="B52" s="456"/>
      <c r="C52" s="456"/>
      <c r="D52" s="453"/>
      <c r="E52" s="453"/>
      <c r="F52" s="453"/>
      <c r="G52" s="453"/>
      <c r="H52" s="453"/>
      <c r="I52" s="453"/>
      <c r="J52" s="453"/>
      <c r="K52" s="453"/>
      <c r="L52" s="453"/>
      <c r="M52" s="453"/>
      <c r="N52" s="453"/>
      <c r="O52" s="453"/>
      <c r="P52" s="453"/>
      <c r="Q52" s="453"/>
      <c r="R52" s="446"/>
      <c r="S52" s="446"/>
      <c r="T52" s="446"/>
      <c r="U52" s="446"/>
      <c r="V52" s="446"/>
      <c r="W52" s="446"/>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5"/>
      <c r="AU52" s="94"/>
      <c r="AV52" s="94"/>
      <c r="AW52" s="94"/>
      <c r="AX52" s="94"/>
      <c r="AY52" s="94"/>
      <c r="AZ52" s="94"/>
      <c r="BA52" s="94"/>
      <c r="BB52" s="94"/>
      <c r="BC52" s="94"/>
      <c r="BD52" s="94"/>
      <c r="BE52" s="94"/>
    </row>
    <row r="53" spans="1:57" s="93" customFormat="1" ht="16.5" customHeight="1" thickBot="1">
      <c r="A53" s="435"/>
      <c r="B53" s="964" t="s">
        <v>877</v>
      </c>
      <c r="C53" s="965"/>
      <c r="D53" s="964" t="s">
        <v>878</v>
      </c>
      <c r="E53" s="965"/>
      <c r="F53" s="964" t="s">
        <v>879</v>
      </c>
      <c r="G53" s="965"/>
      <c r="H53" s="964" t="s">
        <v>880</v>
      </c>
      <c r="I53" s="965"/>
      <c r="J53" s="964" t="s">
        <v>881</v>
      </c>
      <c r="K53" s="965"/>
      <c r="L53"/>
      <c r="M53"/>
      <c r="N53"/>
      <c r="O53"/>
      <c r="P53"/>
      <c r="Q53"/>
      <c r="R53" s="456"/>
      <c r="S53" s="456"/>
      <c r="T53" s="456"/>
      <c r="U53" s="446"/>
      <c r="V53" s="446"/>
      <c r="W53" s="446"/>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5"/>
      <c r="AU53" s="94"/>
      <c r="AV53" s="94"/>
      <c r="AW53" s="94"/>
      <c r="AX53" s="94"/>
      <c r="AY53" s="94"/>
      <c r="AZ53" s="94"/>
      <c r="BA53" s="94"/>
      <c r="BB53" s="94"/>
      <c r="BC53" s="94"/>
      <c r="BD53" s="94"/>
      <c r="BE53" s="94"/>
    </row>
    <row r="54" spans="1:57" s="93" customFormat="1" ht="16.5" customHeight="1">
      <c r="A54" s="435"/>
      <c r="B54" s="616">
        <v>2017</v>
      </c>
      <c r="C54" s="454">
        <v>2018</v>
      </c>
      <c r="D54" s="616">
        <v>2017</v>
      </c>
      <c r="E54" s="454">
        <v>2018</v>
      </c>
      <c r="F54" s="616">
        <v>2017</v>
      </c>
      <c r="G54" s="454">
        <v>2018</v>
      </c>
      <c r="H54" s="616">
        <v>2017</v>
      </c>
      <c r="I54" s="454">
        <v>2018</v>
      </c>
      <c r="J54" s="616">
        <v>2017</v>
      </c>
      <c r="K54" s="454">
        <v>2018</v>
      </c>
      <c r="L54"/>
      <c r="M54"/>
      <c r="N54"/>
      <c r="O54"/>
      <c r="P54"/>
      <c r="Q54"/>
      <c r="R54" s="456"/>
      <c r="S54" s="456"/>
      <c r="T54" s="456"/>
      <c r="U54" s="446"/>
      <c r="V54" s="446"/>
      <c r="W54" s="446"/>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5"/>
      <c r="AU54" s="94"/>
      <c r="AV54" s="94"/>
      <c r="AW54" s="94"/>
      <c r="AX54" s="94"/>
      <c r="AY54" s="94"/>
      <c r="AZ54" s="94"/>
      <c r="BA54" s="94"/>
      <c r="BB54" s="94"/>
      <c r="BC54" s="94"/>
      <c r="BD54" s="94"/>
      <c r="BE54" s="94"/>
    </row>
    <row r="55" spans="1:57" s="93" customFormat="1" ht="16.5" customHeight="1" thickBot="1">
      <c r="A55" s="435"/>
      <c r="B55" s="615"/>
      <c r="C55" s="613"/>
      <c r="D55" s="615"/>
      <c r="E55" s="613"/>
      <c r="F55" s="615"/>
      <c r="G55" s="613"/>
      <c r="H55" s="615"/>
      <c r="I55" s="613"/>
      <c r="J55" s="615"/>
      <c r="K55" s="613"/>
      <c r="L55"/>
      <c r="M55"/>
      <c r="N55"/>
      <c r="O55"/>
      <c r="P55"/>
      <c r="Q55"/>
      <c r="R55" s="456"/>
      <c r="S55" s="456"/>
      <c r="T55" s="456"/>
      <c r="U55" s="446"/>
      <c r="V55" s="446"/>
      <c r="W55" s="446"/>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5"/>
      <c r="AU55" s="94"/>
      <c r="AV55" s="94"/>
      <c r="AW55" s="94"/>
      <c r="AX55" s="94"/>
      <c r="AY55" s="94"/>
      <c r="AZ55" s="94"/>
      <c r="BA55" s="94"/>
      <c r="BB55" s="94"/>
      <c r="BC55" s="94"/>
      <c r="BD55" s="94"/>
      <c r="BE55" s="94"/>
    </row>
    <row r="56" spans="1:57" s="93" customFormat="1" ht="16.5" customHeight="1">
      <c r="A56" s="435"/>
      <c r="B56" s="830" t="s">
        <v>145</v>
      </c>
      <c r="C56" s="833"/>
      <c r="D56" s="833"/>
      <c r="E56" s="833"/>
      <c r="F56" s="455"/>
      <c r="G56" s="455"/>
      <c r="H56" s="455"/>
      <c r="I56" s="455"/>
      <c r="J56" s="455"/>
      <c r="K56" s="455"/>
      <c r="L56" s="455"/>
      <c r="M56" s="455"/>
      <c r="N56" s="455"/>
      <c r="O56" s="455"/>
      <c r="P56" s="455"/>
      <c r="Q56" s="455"/>
      <c r="R56" s="457"/>
      <c r="S56" s="456"/>
      <c r="T56" s="456"/>
      <c r="U56" s="446"/>
      <c r="V56" s="446"/>
      <c r="W56" s="446"/>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5"/>
      <c r="AU56" s="94"/>
      <c r="AV56" s="94"/>
      <c r="AW56" s="94"/>
      <c r="AX56" s="94"/>
      <c r="AY56" s="94"/>
      <c r="AZ56" s="94"/>
      <c r="BA56" s="94"/>
      <c r="BB56" s="94"/>
      <c r="BC56" s="94"/>
      <c r="BD56" s="94"/>
      <c r="BE56" s="94"/>
    </row>
    <row r="57" spans="1:57" s="93" customFormat="1" ht="15" customHeight="1" thickBot="1">
      <c r="A57" s="435"/>
      <c r="B57" s="456"/>
      <c r="C57" s="456"/>
      <c r="D57" s="456"/>
      <c r="E57" s="456"/>
      <c r="F57" s="456"/>
      <c r="G57" s="456"/>
      <c r="H57" s="456"/>
      <c r="I57" s="456"/>
      <c r="J57" s="456"/>
      <c r="K57" s="456"/>
      <c r="L57"/>
      <c r="M57"/>
      <c r="N57"/>
      <c r="O57"/>
      <c r="P57"/>
      <c r="Q57"/>
      <c r="R57"/>
      <c r="S57" s="456"/>
      <c r="T57" s="456"/>
      <c r="U57" s="446"/>
      <c r="V57" s="446"/>
      <c r="W57" s="446"/>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5"/>
      <c r="AU57" s="94"/>
      <c r="AV57" s="94"/>
      <c r="AW57" s="94"/>
      <c r="AX57" s="94"/>
      <c r="AY57" s="94"/>
      <c r="AZ57" s="94"/>
      <c r="BA57" s="94"/>
      <c r="BB57" s="94"/>
      <c r="BC57" s="94"/>
      <c r="BD57" s="94"/>
      <c r="BE57" s="94"/>
    </row>
    <row r="58" spans="1:57" s="93" customFormat="1" ht="16.5" customHeight="1" thickBot="1">
      <c r="A58" s="435"/>
      <c r="B58" s="964" t="s">
        <v>882</v>
      </c>
      <c r="C58" s="965"/>
      <c r="D58" s="964" t="s">
        <v>883</v>
      </c>
      <c r="E58" s="965"/>
      <c r="F58" s="964" t="s">
        <v>884</v>
      </c>
      <c r="G58" s="965"/>
      <c r="H58" s="964" t="s">
        <v>885</v>
      </c>
      <c r="I58" s="965"/>
      <c r="J58" s="964" t="s">
        <v>886</v>
      </c>
      <c r="K58" s="965"/>
      <c r="L58"/>
      <c r="M58"/>
      <c r="N58"/>
      <c r="O58"/>
      <c r="P58"/>
      <c r="Q58"/>
      <c r="R58"/>
      <c r="S58" s="456"/>
      <c r="T58" s="456"/>
      <c r="U58" s="446"/>
      <c r="V58" s="446"/>
      <c r="W58" s="446"/>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5"/>
      <c r="AU58" s="94"/>
      <c r="AV58" s="94"/>
      <c r="AW58" s="94"/>
      <c r="AX58" s="94"/>
      <c r="AY58" s="94"/>
      <c r="AZ58" s="94"/>
      <c r="BA58" s="94"/>
      <c r="BB58" s="94"/>
      <c r="BC58" s="94"/>
      <c r="BD58" s="94"/>
      <c r="BE58" s="94"/>
    </row>
    <row r="59" spans="1:57" s="93" customFormat="1" ht="16.5" customHeight="1">
      <c r="A59" s="435"/>
      <c r="B59" s="616">
        <v>2017</v>
      </c>
      <c r="C59" s="454">
        <v>2018</v>
      </c>
      <c r="D59" s="616">
        <v>2017</v>
      </c>
      <c r="E59" s="454">
        <v>2018</v>
      </c>
      <c r="F59" s="616">
        <v>2017</v>
      </c>
      <c r="G59" s="454">
        <v>2018</v>
      </c>
      <c r="H59" s="616">
        <v>2017</v>
      </c>
      <c r="I59" s="454">
        <v>2018</v>
      </c>
      <c r="J59" s="616">
        <v>2017</v>
      </c>
      <c r="K59" s="454">
        <v>2018</v>
      </c>
      <c r="L59"/>
      <c r="M59"/>
      <c r="N59"/>
      <c r="O59"/>
      <c r="P59"/>
      <c r="Q59"/>
      <c r="R59"/>
      <c r="S59" s="456"/>
      <c r="T59" s="456"/>
      <c r="U59" s="446"/>
      <c r="V59" s="446"/>
      <c r="W59" s="446"/>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5"/>
      <c r="AU59" s="94"/>
      <c r="AV59" s="94"/>
      <c r="AW59" s="94"/>
      <c r="AX59" s="94"/>
      <c r="AY59" s="94"/>
      <c r="AZ59" s="94"/>
      <c r="BA59" s="94"/>
      <c r="BB59" s="94"/>
      <c r="BC59" s="94"/>
      <c r="BD59" s="94"/>
      <c r="BE59" s="94"/>
    </row>
    <row r="60" spans="1:57" s="93" customFormat="1" ht="16.5" customHeight="1" thickBot="1">
      <c r="A60" s="435"/>
      <c r="B60" s="615"/>
      <c r="C60" s="613"/>
      <c r="D60" s="615"/>
      <c r="E60" s="613"/>
      <c r="F60" s="615"/>
      <c r="G60" s="613"/>
      <c r="H60" s="615"/>
      <c r="I60" s="613"/>
      <c r="J60" s="615"/>
      <c r="K60" s="613"/>
      <c r="L60"/>
      <c r="M60"/>
      <c r="N60"/>
      <c r="O60"/>
      <c r="P60"/>
      <c r="Q60"/>
      <c r="R60"/>
      <c r="S60" s="456"/>
      <c r="T60" s="456"/>
      <c r="U60" s="446"/>
      <c r="V60" s="446"/>
      <c r="W60" s="446"/>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5"/>
      <c r="AU60" s="94"/>
      <c r="AV60" s="94"/>
      <c r="AW60" s="94"/>
      <c r="AX60" s="94"/>
      <c r="AY60" s="94"/>
      <c r="AZ60" s="94"/>
      <c r="BA60" s="94"/>
      <c r="BB60" s="94"/>
      <c r="BC60" s="94"/>
      <c r="BD60" s="94"/>
      <c r="BE60" s="94"/>
    </row>
    <row r="61" spans="1:57" s="93" customFormat="1" ht="15" customHeight="1">
      <c r="A61" s="435"/>
      <c r="B61" s="830" t="s">
        <v>145</v>
      </c>
      <c r="C61" s="833"/>
      <c r="D61" s="833"/>
      <c r="E61" s="833"/>
      <c r="F61" s="455"/>
      <c r="G61" s="455"/>
      <c r="H61" s="455"/>
      <c r="I61" s="455"/>
      <c r="J61" s="455"/>
      <c r="K61" s="455"/>
      <c r="L61"/>
      <c r="M61"/>
      <c r="N61"/>
      <c r="O61"/>
      <c r="P61"/>
      <c r="Q61"/>
      <c r="R61"/>
      <c r="S61" s="456"/>
      <c r="T61" s="456"/>
      <c r="U61" s="446"/>
      <c r="V61" s="446"/>
      <c r="W61" s="446"/>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5"/>
      <c r="AU61" s="94"/>
      <c r="AV61" s="94"/>
      <c r="AW61" s="94"/>
      <c r="AX61" s="94"/>
      <c r="AY61" s="94"/>
      <c r="AZ61" s="94"/>
      <c r="BA61" s="94"/>
      <c r="BB61" s="94"/>
      <c r="BC61" s="94"/>
      <c r="BD61" s="94"/>
      <c r="BE61" s="94"/>
    </row>
    <row r="62" spans="1:57" s="93" customFormat="1" ht="15" customHeight="1">
      <c r="A62" s="435"/>
      <c r="B62" s="456"/>
      <c r="C62" s="456"/>
      <c r="D62" s="456"/>
      <c r="E62" s="456"/>
      <c r="F62" s="456"/>
      <c r="G62" s="456"/>
      <c r="H62" s="456"/>
      <c r="I62" s="456"/>
      <c r="J62" s="456"/>
      <c r="K62" s="456"/>
      <c r="L62"/>
      <c r="M62"/>
      <c r="N62"/>
      <c r="O62"/>
      <c r="P62"/>
      <c r="Q62"/>
      <c r="R62"/>
      <c r="S62" s="456"/>
      <c r="T62" s="456"/>
      <c r="U62" s="446"/>
      <c r="V62" s="446"/>
      <c r="W62" s="446"/>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5"/>
      <c r="AU62" s="94"/>
      <c r="AV62" s="94"/>
      <c r="AW62" s="94"/>
      <c r="AX62" s="94"/>
      <c r="AY62" s="94"/>
      <c r="AZ62" s="94"/>
      <c r="BA62" s="94"/>
      <c r="BB62" s="94"/>
      <c r="BC62" s="94"/>
      <c r="BD62" s="94"/>
      <c r="BE62" s="94"/>
    </row>
    <row r="63" spans="1:57" s="93" customFormat="1" ht="15" customHeight="1">
      <c r="A63" s="435"/>
      <c r="B63" s="414" t="s">
        <v>144</v>
      </c>
      <c r="C63" s="453"/>
      <c r="D63" s="453"/>
      <c r="E63" s="456"/>
      <c r="F63" s="456"/>
      <c r="G63" s="456"/>
      <c r="H63" s="456"/>
      <c r="I63" s="456"/>
      <c r="J63" s="456"/>
      <c r="K63" s="456"/>
      <c r="L63"/>
      <c r="M63"/>
      <c r="N63"/>
      <c r="O63"/>
      <c r="P63"/>
      <c r="Q63"/>
      <c r="R63"/>
      <c r="S63" s="456"/>
      <c r="T63" s="456"/>
      <c r="U63" s="446"/>
      <c r="V63" s="446"/>
      <c r="W63" s="446"/>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5"/>
      <c r="AU63" s="94"/>
      <c r="AV63" s="94"/>
      <c r="AW63" s="94"/>
      <c r="AX63" s="94"/>
      <c r="AY63" s="94"/>
      <c r="AZ63" s="94"/>
      <c r="BA63" s="94"/>
      <c r="BB63" s="94"/>
      <c r="BC63" s="94"/>
      <c r="BD63" s="94"/>
      <c r="BE63" s="94"/>
    </row>
    <row r="64" spans="1:57" s="93" customFormat="1" ht="15" customHeight="1" thickBot="1">
      <c r="A64" s="435"/>
      <c r="B64" s="453"/>
      <c r="C64" s="453"/>
      <c r="D64" s="453"/>
      <c r="E64" s="456"/>
      <c r="F64" s="456"/>
      <c r="G64" s="456"/>
      <c r="H64" s="456"/>
      <c r="I64" s="456"/>
      <c r="J64" s="456"/>
      <c r="K64" s="456"/>
      <c r="L64" s="456"/>
      <c r="M64" s="456"/>
      <c r="N64" s="456"/>
      <c r="O64" s="456"/>
      <c r="P64" s="456"/>
      <c r="Q64" s="456"/>
      <c r="R64" s="456"/>
      <c r="S64" s="456"/>
      <c r="T64" s="456"/>
      <c r="U64" s="446"/>
      <c r="V64" s="446"/>
      <c r="W64" s="446"/>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5"/>
      <c r="AU64" s="94"/>
      <c r="AV64" s="94"/>
      <c r="AW64" s="94"/>
      <c r="AX64" s="94"/>
      <c r="AY64" s="94"/>
      <c r="AZ64" s="94"/>
      <c r="BA64" s="94"/>
      <c r="BB64" s="94"/>
      <c r="BC64" s="94"/>
      <c r="BD64" s="94"/>
      <c r="BE64" s="94"/>
    </row>
    <row r="65" spans="1:57" s="93" customFormat="1" ht="15" customHeight="1">
      <c r="A65" s="435"/>
      <c r="B65" s="424" t="s">
        <v>130</v>
      </c>
      <c r="C65" s="425"/>
      <c r="D65" s="453"/>
      <c r="E65" s="456"/>
      <c r="F65" s="456"/>
      <c r="G65" s="456"/>
      <c r="H65" s="456"/>
      <c r="I65" s="456"/>
      <c r="J65" s="456"/>
      <c r="K65" s="456"/>
      <c r="L65" s="456"/>
      <c r="M65" s="456"/>
      <c r="N65" s="456"/>
      <c r="O65" s="456"/>
      <c r="P65" s="456"/>
      <c r="Q65" s="456"/>
      <c r="R65" s="456"/>
      <c r="S65" s="456"/>
      <c r="T65" s="456"/>
      <c r="U65" s="446"/>
      <c r="V65" s="446"/>
      <c r="W65" s="446"/>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5"/>
      <c r="AU65" s="94"/>
      <c r="AV65" s="94"/>
      <c r="AW65" s="94"/>
      <c r="AX65" s="94"/>
      <c r="AY65" s="94"/>
      <c r="AZ65" s="94"/>
      <c r="BA65" s="94"/>
      <c r="BB65" s="94"/>
      <c r="BC65" s="94"/>
      <c r="BD65" s="94"/>
      <c r="BE65" s="94"/>
    </row>
    <row r="66" spans="1:57" s="93" customFormat="1" ht="15" customHeight="1" thickBot="1">
      <c r="A66" s="435"/>
      <c r="B66" s="424" t="s">
        <v>129</v>
      </c>
      <c r="C66" s="427"/>
      <c r="D66" s="453"/>
      <c r="E66" s="456"/>
      <c r="F66" s="456"/>
      <c r="G66" s="456"/>
      <c r="H66" s="456"/>
      <c r="I66" s="456"/>
      <c r="J66" s="456"/>
      <c r="K66" s="456"/>
      <c r="L66" s="456"/>
      <c r="M66" s="456"/>
      <c r="N66" s="456"/>
      <c r="O66" s="456"/>
      <c r="P66" s="456"/>
      <c r="Q66" s="456"/>
      <c r="R66" s="456"/>
      <c r="S66" s="456"/>
      <c r="T66" s="456"/>
      <c r="U66" s="446"/>
      <c r="V66" s="446"/>
      <c r="W66" s="446"/>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5"/>
      <c r="AU66" s="94"/>
      <c r="AV66" s="94"/>
      <c r="AW66" s="94"/>
      <c r="AX66" s="94"/>
      <c r="AY66" s="94"/>
      <c r="AZ66" s="94"/>
      <c r="BA66" s="94"/>
      <c r="BB66" s="94"/>
      <c r="BC66" s="94"/>
      <c r="BD66" s="94"/>
      <c r="BE66" s="94"/>
    </row>
    <row r="67" spans="1:57" s="93" customFormat="1" ht="15" customHeight="1">
      <c r="A67" s="435"/>
      <c r="B67" s="453"/>
      <c r="C67" s="453"/>
      <c r="D67" s="453"/>
      <c r="E67" s="456"/>
      <c r="F67" s="456"/>
      <c r="G67" s="456"/>
      <c r="H67" s="456"/>
      <c r="I67" s="456"/>
      <c r="J67" s="456"/>
      <c r="K67" s="456"/>
      <c r="L67" s="456"/>
      <c r="M67" s="456"/>
      <c r="N67" s="456"/>
      <c r="O67" s="456"/>
      <c r="P67" s="456"/>
      <c r="Q67" s="456"/>
      <c r="R67" s="456"/>
      <c r="S67" s="456"/>
      <c r="T67" s="456"/>
      <c r="U67" s="446"/>
      <c r="V67" s="446"/>
      <c r="W67" s="446"/>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5"/>
      <c r="AU67" s="94"/>
      <c r="AV67" s="94"/>
      <c r="AW67" s="94"/>
      <c r="AX67" s="94"/>
      <c r="AY67" s="94"/>
      <c r="AZ67" s="94"/>
      <c r="BA67" s="94"/>
      <c r="BB67" s="94"/>
      <c r="BC67" s="94"/>
      <c r="BD67" s="94"/>
      <c r="BE67" s="94"/>
    </row>
    <row r="68" spans="1:57" s="93" customFormat="1" ht="15" customHeight="1">
      <c r="A68" s="435"/>
      <c r="B68" s="414" t="s">
        <v>869</v>
      </c>
      <c r="C68" s="453"/>
      <c r="D68" s="453"/>
      <c r="E68" s="456"/>
      <c r="F68" s="456"/>
      <c r="G68" s="456"/>
      <c r="H68" s="456"/>
      <c r="I68" s="456"/>
      <c r="J68" s="456"/>
      <c r="K68" s="456"/>
      <c r="L68" s="456"/>
      <c r="M68" s="456"/>
      <c r="N68" s="456"/>
      <c r="O68" s="456"/>
      <c r="P68" s="456"/>
      <c r="Q68" s="456"/>
      <c r="R68" s="456"/>
      <c r="S68" s="456"/>
      <c r="T68" s="456"/>
      <c r="U68" s="446"/>
      <c r="V68" s="446"/>
      <c r="W68" s="446"/>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5"/>
      <c r="AU68" s="94"/>
      <c r="AV68" s="94"/>
      <c r="AW68" s="94"/>
      <c r="AX68" s="94"/>
      <c r="AY68" s="94"/>
      <c r="AZ68" s="94"/>
      <c r="BA68" s="94"/>
      <c r="BB68" s="94"/>
      <c r="BC68" s="94"/>
      <c r="BD68" s="94"/>
      <c r="BE68" s="94"/>
    </row>
    <row r="69" spans="1:57" s="93" customFormat="1" ht="15" customHeight="1" thickBot="1">
      <c r="A69" s="435"/>
      <c r="B69" s="456"/>
      <c r="C69" s="456"/>
      <c r="D69" s="456"/>
      <c r="E69" s="456"/>
      <c r="F69" s="456"/>
      <c r="G69" s="456"/>
      <c r="H69" s="456"/>
      <c r="I69" s="456"/>
      <c r="J69" s="456"/>
      <c r="K69" s="456"/>
      <c r="L69"/>
      <c r="M69"/>
      <c r="N69" s="456"/>
      <c r="O69" s="456"/>
      <c r="P69" s="456"/>
      <c r="Q69" s="456"/>
      <c r="R69" s="456"/>
      <c r="S69" s="456"/>
      <c r="T69" s="456"/>
      <c r="U69" s="446"/>
      <c r="V69" s="446"/>
      <c r="W69" s="446"/>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5"/>
      <c r="AU69" s="94"/>
      <c r="AV69" s="94"/>
      <c r="AW69" s="94"/>
      <c r="AX69" s="94"/>
      <c r="AY69" s="94"/>
      <c r="AZ69" s="94"/>
      <c r="BA69" s="94"/>
      <c r="BB69" s="94"/>
      <c r="BC69" s="94"/>
      <c r="BD69" s="94"/>
      <c r="BE69" s="94"/>
    </row>
    <row r="70" spans="1:57" s="93" customFormat="1" ht="16.5" customHeight="1" thickBot="1">
      <c r="A70" s="435"/>
      <c r="B70" s="908" t="s">
        <v>871</v>
      </c>
      <c r="C70" s="893"/>
      <c r="D70" s="908" t="s">
        <v>872</v>
      </c>
      <c r="E70" s="893"/>
      <c r="F70" s="908" t="s">
        <v>873</v>
      </c>
      <c r="G70" s="893"/>
      <c r="H70" s="908" t="s">
        <v>874</v>
      </c>
      <c r="I70" s="893"/>
      <c r="J70" s="972" t="s">
        <v>875</v>
      </c>
      <c r="K70" s="973"/>
      <c r="L70"/>
      <c r="M70"/>
      <c r="N70"/>
      <c r="O70"/>
      <c r="P70"/>
      <c r="Q70"/>
      <c r="R70"/>
      <c r="S70"/>
      <c r="T70" s="456"/>
      <c r="U70" s="446"/>
      <c r="V70" s="446"/>
      <c r="W70" s="446"/>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5"/>
      <c r="AU70" s="94"/>
      <c r="AV70" s="94"/>
      <c r="AW70" s="94"/>
      <c r="AX70" s="94"/>
      <c r="AY70" s="94"/>
      <c r="AZ70" s="94"/>
      <c r="BA70" s="94"/>
      <c r="BB70" s="94"/>
      <c r="BC70" s="94"/>
      <c r="BD70" s="94"/>
      <c r="BE70" s="94"/>
    </row>
    <row r="71" spans="1:57" s="93" customFormat="1" ht="16.5" customHeight="1">
      <c r="A71" s="435"/>
      <c r="B71" s="616">
        <v>2017</v>
      </c>
      <c r="C71" s="454">
        <v>2018</v>
      </c>
      <c r="D71" s="616">
        <v>2017</v>
      </c>
      <c r="E71" s="454">
        <v>2018</v>
      </c>
      <c r="F71" s="616">
        <v>2017</v>
      </c>
      <c r="G71" s="454">
        <v>2018</v>
      </c>
      <c r="H71" s="616">
        <v>2017</v>
      </c>
      <c r="I71" s="454">
        <v>2018</v>
      </c>
      <c r="J71" s="616">
        <v>2017</v>
      </c>
      <c r="K71" s="454">
        <v>2018</v>
      </c>
      <c r="L71"/>
      <c r="M71"/>
      <c r="N71"/>
      <c r="O71"/>
      <c r="P71"/>
      <c r="Q71"/>
      <c r="R71"/>
      <c r="S71"/>
      <c r="T71" s="456"/>
      <c r="U71" s="446"/>
      <c r="V71" s="446"/>
      <c r="W71" s="446"/>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5"/>
      <c r="AU71" s="94"/>
      <c r="AV71" s="94"/>
      <c r="AW71" s="94"/>
      <c r="AX71" s="94"/>
      <c r="AY71" s="94"/>
      <c r="AZ71" s="94"/>
      <c r="BA71" s="94"/>
      <c r="BB71" s="94"/>
      <c r="BC71" s="94"/>
      <c r="BD71" s="94"/>
      <c r="BE71" s="94"/>
    </row>
    <row r="72" spans="1:57" s="93" customFormat="1" ht="16.5" customHeight="1" thickBot="1">
      <c r="A72" s="435"/>
      <c r="B72" s="614"/>
      <c r="C72" s="617"/>
      <c r="D72" s="615"/>
      <c r="E72" s="613"/>
      <c r="F72" s="615"/>
      <c r="G72" s="613"/>
      <c r="H72" s="615"/>
      <c r="I72" s="613"/>
      <c r="J72" s="615"/>
      <c r="K72" s="613"/>
      <c r="L72"/>
      <c r="M72"/>
      <c r="N72"/>
      <c r="O72"/>
      <c r="P72"/>
      <c r="Q72"/>
      <c r="R72"/>
      <c r="S72"/>
      <c r="T72" s="456"/>
      <c r="U72" s="446"/>
      <c r="V72" s="446"/>
      <c r="W72" s="446"/>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5"/>
      <c r="AU72" s="94"/>
      <c r="AV72" s="94"/>
      <c r="AW72" s="94"/>
      <c r="AX72" s="94"/>
      <c r="AY72" s="94"/>
      <c r="AZ72" s="94"/>
      <c r="BA72" s="94"/>
      <c r="BB72" s="94"/>
      <c r="BC72" s="94"/>
      <c r="BD72" s="94"/>
      <c r="BE72" s="94"/>
    </row>
    <row r="73" spans="1:57" s="93" customFormat="1" ht="15" customHeight="1">
      <c r="A73" s="435"/>
      <c r="B73" s="830" t="s">
        <v>145</v>
      </c>
      <c r="C73" s="456"/>
      <c r="D73" s="456"/>
      <c r="E73" s="456"/>
      <c r="F73" s="456"/>
      <c r="G73" s="456"/>
      <c r="H73" s="456"/>
      <c r="I73" s="456"/>
      <c r="J73" s="456"/>
      <c r="K73" s="456"/>
      <c r="L73"/>
      <c r="M73"/>
      <c r="N73"/>
      <c r="O73"/>
      <c r="P73"/>
      <c r="Q73"/>
      <c r="R73"/>
      <c r="S73"/>
      <c r="T73" s="456"/>
      <c r="U73" s="446"/>
      <c r="V73" s="446"/>
      <c r="W73" s="446"/>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5"/>
      <c r="AU73" s="94"/>
      <c r="AV73" s="94"/>
      <c r="AW73" s="94"/>
      <c r="AX73" s="94"/>
      <c r="AY73" s="94"/>
      <c r="AZ73" s="94"/>
      <c r="BA73" s="94"/>
      <c r="BB73" s="94"/>
      <c r="BC73" s="94"/>
      <c r="BD73" s="94"/>
      <c r="BE73" s="94"/>
    </row>
    <row r="74" spans="1:57" s="93" customFormat="1" ht="15" customHeight="1">
      <c r="A74" s="435"/>
      <c r="B74" s="442"/>
      <c r="C74" s="456"/>
      <c r="D74" s="456"/>
      <c r="E74" s="456"/>
      <c r="F74" s="456"/>
      <c r="G74" s="456"/>
      <c r="H74" s="456"/>
      <c r="I74" s="456"/>
      <c r="J74" s="456"/>
      <c r="K74" s="456"/>
      <c r="L74" s="456"/>
      <c r="M74" s="456"/>
      <c r="N74" s="456"/>
      <c r="O74" s="456"/>
      <c r="P74" s="456"/>
      <c r="Q74" s="456"/>
      <c r="R74" s="456"/>
      <c r="S74" s="456"/>
      <c r="T74" s="456"/>
      <c r="U74" s="446"/>
      <c r="V74" s="446"/>
      <c r="W74" s="446"/>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5"/>
      <c r="AU74" s="94"/>
      <c r="AV74" s="94"/>
      <c r="AW74" s="94"/>
      <c r="AX74" s="94"/>
      <c r="AY74" s="94"/>
      <c r="AZ74" s="94"/>
      <c r="BA74" s="94"/>
      <c r="BB74" s="94"/>
      <c r="BC74" s="94"/>
      <c r="BD74" s="94"/>
      <c r="BE74" s="94"/>
    </row>
    <row r="75" spans="1:57" s="93" customFormat="1" ht="15" customHeight="1">
      <c r="A75" s="435"/>
      <c r="B75" s="442"/>
      <c r="C75" s="456"/>
      <c r="D75" s="456"/>
      <c r="E75" s="456"/>
      <c r="F75" s="456"/>
      <c r="G75" s="456"/>
      <c r="H75" s="456"/>
      <c r="I75" s="456"/>
      <c r="J75" s="456"/>
      <c r="K75" s="456"/>
      <c r="L75" s="456"/>
      <c r="M75" s="456"/>
      <c r="N75" s="456"/>
      <c r="O75" s="456"/>
      <c r="P75" s="456"/>
      <c r="Q75" s="456"/>
      <c r="R75" s="456"/>
      <c r="S75" s="456"/>
      <c r="T75" s="456"/>
      <c r="U75" s="446"/>
      <c r="V75" s="446"/>
      <c r="W75" s="446"/>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5"/>
      <c r="AU75" s="94"/>
      <c r="AV75" s="94"/>
      <c r="AW75" s="94"/>
      <c r="AX75" s="94"/>
      <c r="AY75" s="94"/>
      <c r="AZ75" s="94"/>
      <c r="BA75" s="94"/>
      <c r="BB75" s="94"/>
      <c r="BC75" s="94"/>
      <c r="BD75" s="94"/>
      <c r="BE75" s="94"/>
    </row>
    <row r="76" spans="1:57" s="93" customFormat="1" ht="17.25" customHeight="1">
      <c r="A76" s="755" t="s">
        <v>116</v>
      </c>
      <c r="B76" s="688" t="s">
        <v>1057</v>
      </c>
      <c r="C76" s="456"/>
      <c r="D76" s="456"/>
      <c r="E76" s="456"/>
      <c r="F76" s="456"/>
      <c r="G76" s="456"/>
      <c r="H76" s="456"/>
      <c r="I76" s="456"/>
      <c r="J76" s="456"/>
      <c r="K76" s="456"/>
      <c r="L76" s="456"/>
      <c r="M76" s="456"/>
      <c r="N76" s="456"/>
      <c r="O76" s="456"/>
      <c r="P76" s="456"/>
      <c r="Q76" s="456"/>
      <c r="R76" s="456"/>
      <c r="S76" s="456"/>
      <c r="T76" s="456"/>
      <c r="U76" s="446"/>
      <c r="V76" s="446"/>
      <c r="W76" s="446"/>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5"/>
      <c r="AU76" s="94"/>
      <c r="AV76" s="94"/>
      <c r="AW76" s="94"/>
      <c r="AX76" s="94"/>
      <c r="AY76" s="94"/>
      <c r="AZ76" s="94"/>
      <c r="BA76" s="94"/>
      <c r="BB76" s="94"/>
      <c r="BC76" s="94"/>
      <c r="BD76" s="94"/>
      <c r="BE76" s="94"/>
    </row>
    <row r="77" spans="1:57" s="93" customFormat="1" ht="15" customHeight="1">
      <c r="A77" s="435"/>
      <c r="B77" s="621"/>
      <c r="C77" s="456"/>
      <c r="D77" s="456"/>
      <c r="E77" s="456"/>
      <c r="F77" s="456"/>
      <c r="G77" s="456"/>
      <c r="H77" s="456"/>
      <c r="I77" s="456"/>
      <c r="J77" s="456"/>
      <c r="K77" s="456"/>
      <c r="L77" s="456"/>
      <c r="M77" s="456"/>
      <c r="N77" s="456"/>
      <c r="O77" s="456"/>
      <c r="P77" s="456"/>
      <c r="Q77" s="456"/>
      <c r="R77" s="456"/>
      <c r="S77" s="456"/>
      <c r="T77" s="456"/>
      <c r="U77" s="446"/>
      <c r="V77" s="446"/>
      <c r="W77" s="446"/>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5"/>
      <c r="AU77" s="94"/>
      <c r="AV77" s="94"/>
      <c r="AW77" s="94"/>
      <c r="AX77" s="94"/>
      <c r="AY77" s="94"/>
      <c r="AZ77" s="94"/>
      <c r="BA77" s="94"/>
      <c r="BB77" s="94"/>
      <c r="BC77" s="94"/>
      <c r="BD77" s="94"/>
      <c r="BE77" s="94"/>
    </row>
    <row r="78" spans="1:57" s="93" customFormat="1">
      <c r="A78" s="413"/>
      <c r="B78" s="414" t="s">
        <v>876</v>
      </c>
      <c r="C78" s="415"/>
      <c r="D78" s="415"/>
      <c r="E78" s="416"/>
      <c r="F78" s="417"/>
      <c r="G78" s="417"/>
      <c r="H78" s="417"/>
      <c r="I78" s="417"/>
      <c r="J78" s="417"/>
      <c r="K78" s="417"/>
      <c r="L78" s="417"/>
      <c r="M78" s="417"/>
      <c r="N78" s="417"/>
      <c r="O78" s="417"/>
      <c r="P78" s="418"/>
      <c r="Q78" s="418"/>
      <c r="R78" s="418"/>
      <c r="S78" s="418"/>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5"/>
      <c r="AU78" s="94"/>
      <c r="AV78" s="94"/>
      <c r="AW78" s="94"/>
      <c r="AX78" s="94"/>
      <c r="AY78" s="94"/>
      <c r="AZ78" s="94"/>
      <c r="BA78" s="94"/>
      <c r="BB78" s="94"/>
      <c r="BC78" s="94"/>
      <c r="BD78" s="94"/>
      <c r="BE78" s="94"/>
    </row>
    <row r="79" spans="1:57" s="93" customFormat="1" ht="15.75" thickBot="1">
      <c r="A79" s="435"/>
      <c r="B79" s="444"/>
      <c r="C79" s="444"/>
      <c r="D79" s="444"/>
      <c r="E79" s="444"/>
      <c r="F79" s="444"/>
      <c r="G79" s="444"/>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444"/>
      <c r="AK79" s="444"/>
      <c r="AL79" s="444"/>
      <c r="AM79" s="444"/>
      <c r="AN79" s="444"/>
      <c r="AO79" s="444"/>
      <c r="AP79" s="444"/>
      <c r="AQ79" s="444"/>
      <c r="AR79" s="444"/>
      <c r="AS79" s="444"/>
      <c r="AT79" s="445"/>
      <c r="AU79" s="94"/>
      <c r="AV79" s="94"/>
      <c r="AW79" s="94"/>
      <c r="AX79" s="94"/>
      <c r="AY79" s="94"/>
      <c r="AZ79" s="94"/>
      <c r="BA79" s="94"/>
      <c r="BB79" s="94"/>
      <c r="BC79" s="94"/>
      <c r="BD79" s="94"/>
      <c r="BE79" s="94"/>
    </row>
    <row r="80" spans="1:57" s="93" customFormat="1" ht="15" customHeight="1">
      <c r="A80" s="435"/>
      <c r="B80" s="986" t="s">
        <v>125</v>
      </c>
      <c r="C80" s="987"/>
      <c r="D80" s="987"/>
      <c r="E80" s="987"/>
      <c r="F80" s="987"/>
      <c r="G80" s="987"/>
      <c r="H80" s="987"/>
      <c r="I80" s="987"/>
      <c r="J80" s="986" t="s">
        <v>124</v>
      </c>
      <c r="K80" s="987"/>
      <c r="L80" s="987"/>
      <c r="M80" s="987"/>
      <c r="N80" s="987"/>
      <c r="O80" s="987"/>
      <c r="P80" s="987"/>
      <c r="Q80" s="987"/>
      <c r="R80" s="986" t="s">
        <v>123</v>
      </c>
      <c r="S80" s="987"/>
      <c r="T80" s="987"/>
      <c r="U80" s="987"/>
      <c r="V80" s="987"/>
      <c r="W80" s="987"/>
      <c r="X80" s="987"/>
      <c r="Y80" s="990"/>
      <c r="Z80" s="980" t="s">
        <v>122</v>
      </c>
      <c r="AA80" s="981"/>
      <c r="AB80" s="981"/>
      <c r="AC80" s="981"/>
      <c r="AD80" s="981"/>
      <c r="AE80" s="981"/>
      <c r="AF80" s="981"/>
      <c r="AG80" s="982"/>
      <c r="AH80" s="444"/>
      <c r="AI80" s="444"/>
      <c r="AJ80" s="444"/>
      <c r="AK80" s="444"/>
      <c r="AL80" s="444"/>
      <c r="AM80" s="444"/>
      <c r="AN80" s="444"/>
      <c r="AO80" s="444"/>
      <c r="AP80" s="444"/>
      <c r="AQ80" s="444"/>
      <c r="AR80" s="444"/>
      <c r="AS80" s="444"/>
      <c r="AT80" s="445"/>
      <c r="AU80" s="94"/>
      <c r="AV80" s="94"/>
      <c r="AW80" s="94"/>
      <c r="AX80" s="94"/>
      <c r="AY80" s="94"/>
      <c r="AZ80" s="94"/>
      <c r="BA80" s="94"/>
      <c r="BB80" s="94"/>
      <c r="BC80" s="94"/>
      <c r="BD80" s="94"/>
      <c r="BE80" s="94"/>
    </row>
    <row r="81" spans="1:57" s="93" customFormat="1" ht="15.75" customHeight="1" thickBot="1">
      <c r="A81" s="435"/>
      <c r="B81" s="988"/>
      <c r="C81" s="989"/>
      <c r="D81" s="989"/>
      <c r="E81" s="989"/>
      <c r="F81" s="989"/>
      <c r="G81" s="989"/>
      <c r="H81" s="989"/>
      <c r="I81" s="989"/>
      <c r="J81" s="988"/>
      <c r="K81" s="989"/>
      <c r="L81" s="989"/>
      <c r="M81" s="989"/>
      <c r="N81" s="989"/>
      <c r="O81" s="989"/>
      <c r="P81" s="989"/>
      <c r="Q81" s="989"/>
      <c r="R81" s="988"/>
      <c r="S81" s="989"/>
      <c r="T81" s="989"/>
      <c r="U81" s="989"/>
      <c r="V81" s="989"/>
      <c r="W81" s="989"/>
      <c r="X81" s="989"/>
      <c r="Y81" s="991"/>
      <c r="Z81" s="983"/>
      <c r="AA81" s="984"/>
      <c r="AB81" s="984"/>
      <c r="AC81" s="984"/>
      <c r="AD81" s="984"/>
      <c r="AE81" s="984"/>
      <c r="AF81" s="984"/>
      <c r="AG81" s="985"/>
      <c r="AH81" s="444"/>
      <c r="AI81" s="444"/>
      <c r="AJ81" s="444"/>
      <c r="AK81" s="444"/>
      <c r="AL81" s="444"/>
      <c r="AM81" s="444"/>
      <c r="AN81" s="444"/>
      <c r="AO81" s="444"/>
      <c r="AP81" s="444"/>
      <c r="AQ81" s="444"/>
      <c r="AR81" s="444"/>
      <c r="AS81" s="444"/>
      <c r="AT81" s="445"/>
      <c r="AU81" s="94"/>
      <c r="AV81" s="94"/>
      <c r="AW81" s="94"/>
      <c r="AX81" s="94"/>
      <c r="AY81" s="94"/>
      <c r="AZ81" s="94"/>
      <c r="BA81" s="94"/>
      <c r="BB81" s="94"/>
      <c r="BC81" s="94"/>
      <c r="BD81" s="94"/>
      <c r="BE81" s="94"/>
    </row>
    <row r="82" spans="1:57" s="93" customFormat="1" ht="18.75" customHeight="1">
      <c r="A82" s="435"/>
      <c r="B82" s="908" t="s">
        <v>858</v>
      </c>
      <c r="C82" s="893"/>
      <c r="D82" s="893"/>
      <c r="E82" s="894"/>
      <c r="F82" s="908" t="s">
        <v>940</v>
      </c>
      <c r="G82" s="893"/>
      <c r="H82" s="893"/>
      <c r="I82" s="894"/>
      <c r="J82" s="908" t="s">
        <v>858</v>
      </c>
      <c r="K82" s="893"/>
      <c r="L82" s="893"/>
      <c r="M82" s="894"/>
      <c r="N82" s="908" t="s">
        <v>940</v>
      </c>
      <c r="O82" s="893"/>
      <c r="P82" s="893"/>
      <c r="Q82" s="894"/>
      <c r="R82" s="908" t="s">
        <v>858</v>
      </c>
      <c r="S82" s="893"/>
      <c r="T82" s="893"/>
      <c r="U82" s="894"/>
      <c r="V82" s="908" t="s">
        <v>940</v>
      </c>
      <c r="W82" s="893"/>
      <c r="X82" s="893"/>
      <c r="Y82" s="894"/>
      <c r="Z82" s="900" t="s">
        <v>858</v>
      </c>
      <c r="AA82" s="901"/>
      <c r="AB82" s="901"/>
      <c r="AC82" s="902"/>
      <c r="AD82" s="900" t="s">
        <v>940</v>
      </c>
      <c r="AE82" s="901"/>
      <c r="AF82" s="901"/>
      <c r="AG82" s="902"/>
      <c r="AH82" s="444"/>
      <c r="AI82" s="444"/>
      <c r="AJ82" s="444"/>
      <c r="AK82" s="444"/>
      <c r="AL82" s="444"/>
      <c r="AM82" s="444"/>
      <c r="AN82" s="444"/>
      <c r="AO82" s="444"/>
      <c r="AP82" s="444"/>
      <c r="AQ82" s="444"/>
      <c r="AR82" s="444"/>
      <c r="AS82" s="444"/>
      <c r="AT82" s="445"/>
      <c r="AU82" s="94"/>
      <c r="AV82" s="94"/>
      <c r="AW82" s="94"/>
      <c r="AX82" s="94"/>
      <c r="AY82" s="94"/>
      <c r="AZ82" s="94"/>
      <c r="BA82" s="94"/>
      <c r="BB82" s="94"/>
      <c r="BC82" s="94"/>
      <c r="BD82" s="94"/>
      <c r="BE82" s="94"/>
    </row>
    <row r="83" spans="1:57" s="93" customFormat="1" ht="16.5" customHeight="1">
      <c r="A83" s="435"/>
      <c r="B83" s="448" t="s">
        <v>121</v>
      </c>
      <c r="C83" s="458" t="s">
        <v>120</v>
      </c>
      <c r="D83" s="459" t="s">
        <v>119</v>
      </c>
      <c r="E83" s="460" t="s">
        <v>118</v>
      </c>
      <c r="F83" s="461" t="s">
        <v>121</v>
      </c>
      <c r="G83" s="458" t="s">
        <v>120</v>
      </c>
      <c r="H83" s="462" t="s">
        <v>119</v>
      </c>
      <c r="I83" s="463" t="s">
        <v>118</v>
      </c>
      <c r="J83" s="448" t="s">
        <v>121</v>
      </c>
      <c r="K83" s="458" t="s">
        <v>120</v>
      </c>
      <c r="L83" s="459" t="s">
        <v>119</v>
      </c>
      <c r="M83" s="460" t="s">
        <v>118</v>
      </c>
      <c r="N83" s="461" t="s">
        <v>121</v>
      </c>
      <c r="O83" s="458" t="s">
        <v>120</v>
      </c>
      <c r="P83" s="462" t="s">
        <v>119</v>
      </c>
      <c r="Q83" s="463" t="s">
        <v>118</v>
      </c>
      <c r="R83" s="448" t="s">
        <v>121</v>
      </c>
      <c r="S83" s="458" t="s">
        <v>120</v>
      </c>
      <c r="T83" s="459" t="s">
        <v>119</v>
      </c>
      <c r="U83" s="460" t="s">
        <v>118</v>
      </c>
      <c r="V83" s="461" t="s">
        <v>121</v>
      </c>
      <c r="W83" s="458" t="s">
        <v>120</v>
      </c>
      <c r="X83" s="462" t="s">
        <v>119</v>
      </c>
      <c r="Y83" s="463" t="s">
        <v>118</v>
      </c>
      <c r="Z83" s="448" t="s">
        <v>121</v>
      </c>
      <c r="AA83" s="458" t="s">
        <v>120</v>
      </c>
      <c r="AB83" s="459" t="s">
        <v>119</v>
      </c>
      <c r="AC83" s="460" t="s">
        <v>118</v>
      </c>
      <c r="AD83" s="461" t="s">
        <v>121</v>
      </c>
      <c r="AE83" s="458" t="s">
        <v>120</v>
      </c>
      <c r="AF83" s="462" t="s">
        <v>119</v>
      </c>
      <c r="AG83" s="463" t="s">
        <v>118</v>
      </c>
      <c r="AH83" s="444"/>
      <c r="AI83" s="444"/>
      <c r="AJ83" s="444"/>
      <c r="AK83" s="444"/>
      <c r="AL83" s="444"/>
      <c r="AM83" s="444"/>
      <c r="AN83" s="444"/>
      <c r="AO83" s="444"/>
      <c r="AP83" s="444"/>
      <c r="AQ83" s="444"/>
      <c r="AR83" s="444"/>
      <c r="AS83" s="444"/>
      <c r="AT83" s="445"/>
      <c r="AU83" s="94"/>
      <c r="AV83" s="94"/>
      <c r="AW83" s="94"/>
      <c r="AX83" s="94"/>
      <c r="AY83" s="94"/>
      <c r="AZ83" s="94"/>
      <c r="BA83" s="94"/>
      <c r="BB83" s="94"/>
      <c r="BC83" s="94"/>
      <c r="BD83" s="94"/>
      <c r="BE83" s="94"/>
    </row>
    <row r="84" spans="1:57" s="93" customFormat="1" ht="19.5" customHeight="1" thickBot="1">
      <c r="A84" s="435"/>
      <c r="B84" s="464"/>
      <c r="C84" s="465"/>
      <c r="D84" s="465"/>
      <c r="E84" s="466"/>
      <c r="F84" s="464"/>
      <c r="G84" s="465"/>
      <c r="H84" s="467"/>
      <c r="I84" s="468"/>
      <c r="J84" s="464"/>
      <c r="K84" s="465"/>
      <c r="L84" s="465"/>
      <c r="M84" s="466"/>
      <c r="N84" s="464"/>
      <c r="O84" s="465"/>
      <c r="P84" s="467"/>
      <c r="Q84" s="468"/>
      <c r="R84" s="464"/>
      <c r="S84" s="465"/>
      <c r="T84" s="465"/>
      <c r="U84" s="466"/>
      <c r="V84" s="464"/>
      <c r="W84" s="465"/>
      <c r="X84" s="467"/>
      <c r="Y84" s="468"/>
      <c r="Z84" s="464"/>
      <c r="AA84" s="465"/>
      <c r="AB84" s="465"/>
      <c r="AC84" s="466"/>
      <c r="AD84" s="464"/>
      <c r="AE84" s="465"/>
      <c r="AF84" s="467"/>
      <c r="AG84" s="468"/>
      <c r="AH84" s="444"/>
      <c r="AI84" s="444"/>
      <c r="AJ84" s="444"/>
      <c r="AK84" s="444"/>
      <c r="AL84" s="444"/>
      <c r="AM84" s="444"/>
      <c r="AN84" s="444"/>
      <c r="AO84" s="444"/>
      <c r="AP84" s="444"/>
      <c r="AQ84" s="444"/>
      <c r="AR84" s="444"/>
      <c r="AS84" s="444"/>
      <c r="AT84" s="445"/>
      <c r="AU84" s="94"/>
      <c r="AV84" s="94"/>
      <c r="AW84" s="94"/>
      <c r="AX84" s="94"/>
      <c r="AY84" s="94"/>
      <c r="AZ84" s="94"/>
      <c r="BA84" s="94"/>
      <c r="BB84" s="94"/>
      <c r="BC84" s="94"/>
      <c r="BD84" s="94"/>
      <c r="BE84" s="94"/>
    </row>
    <row r="85" spans="1:57" s="93" customFormat="1" ht="15" customHeight="1">
      <c r="A85" s="435"/>
      <c r="B85" s="442" t="s">
        <v>117</v>
      </c>
      <c r="C85" s="444"/>
      <c r="D85" s="444"/>
      <c r="E85" s="444"/>
      <c r="F85" s="444"/>
      <c r="G85" s="444"/>
      <c r="H85" s="444"/>
      <c r="I85" s="444"/>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44"/>
      <c r="AG85" s="444"/>
      <c r="AH85" s="444"/>
      <c r="AI85" s="444"/>
      <c r="AJ85" s="444"/>
      <c r="AK85" s="444"/>
      <c r="AL85" s="444"/>
      <c r="AM85" s="444"/>
      <c r="AN85" s="444"/>
      <c r="AO85" s="444"/>
      <c r="AP85" s="444"/>
      <c r="AQ85" s="444"/>
      <c r="AR85" s="444"/>
      <c r="AS85" s="444"/>
      <c r="AT85" s="445"/>
      <c r="AU85" s="94"/>
      <c r="AV85" s="94"/>
      <c r="AW85" s="94"/>
      <c r="AX85" s="94"/>
      <c r="AY85" s="94"/>
      <c r="AZ85" s="94"/>
      <c r="BA85" s="94"/>
      <c r="BB85" s="94"/>
      <c r="BC85" s="94"/>
      <c r="BD85" s="94"/>
      <c r="BE85" s="94"/>
    </row>
    <row r="86" spans="1:57" s="93" customFormat="1">
      <c r="A86" s="435"/>
      <c r="B86" s="444"/>
      <c r="C86" s="444"/>
      <c r="D86" s="444"/>
      <c r="E86" s="444"/>
      <c r="F86" s="444"/>
      <c r="G86" s="444"/>
      <c r="H86" s="444"/>
      <c r="I86" s="444"/>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44"/>
      <c r="AG86" s="444"/>
      <c r="AH86" s="444"/>
      <c r="AI86" s="444"/>
      <c r="AJ86" s="444"/>
      <c r="AK86" s="444"/>
      <c r="AL86" s="444"/>
      <c r="AM86" s="444"/>
      <c r="AN86" s="444"/>
      <c r="AO86" s="444"/>
      <c r="AP86" s="444"/>
      <c r="AQ86" s="444"/>
      <c r="AR86" s="444"/>
      <c r="AS86" s="444"/>
      <c r="AT86" s="445"/>
      <c r="AU86" s="94"/>
      <c r="AV86" s="94"/>
      <c r="AW86" s="94"/>
      <c r="AX86" s="94"/>
      <c r="AY86" s="94"/>
      <c r="AZ86" s="94"/>
      <c r="BA86" s="94"/>
      <c r="BB86" s="94"/>
      <c r="BC86" s="94"/>
      <c r="BD86" s="94"/>
      <c r="BE86" s="94"/>
    </row>
    <row r="87" spans="1:57" s="93" customFormat="1">
      <c r="A87" s="435"/>
      <c r="B87" s="444"/>
      <c r="C87" s="444"/>
      <c r="D87" s="444"/>
      <c r="E87" s="444"/>
      <c r="F87" s="444"/>
      <c r="G87" s="444"/>
      <c r="H87" s="444"/>
      <c r="I87" s="444"/>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44"/>
      <c r="AG87" s="444"/>
      <c r="AH87" s="444"/>
      <c r="AI87" s="444"/>
      <c r="AJ87" s="444"/>
      <c r="AK87" s="444"/>
      <c r="AL87" s="444"/>
      <c r="AM87" s="444"/>
      <c r="AN87" s="444"/>
      <c r="AO87" s="444"/>
      <c r="AP87" s="444"/>
      <c r="AQ87" s="444"/>
      <c r="AR87" s="444"/>
      <c r="AS87" s="444"/>
      <c r="AT87" s="445"/>
      <c r="AU87" s="94"/>
      <c r="AV87" s="94"/>
      <c r="AW87" s="94"/>
      <c r="AX87" s="94"/>
      <c r="AY87" s="94"/>
      <c r="AZ87" s="94"/>
      <c r="BA87" s="94"/>
      <c r="BB87" s="94"/>
      <c r="BC87" s="94"/>
      <c r="BD87" s="94"/>
      <c r="BE87" s="94"/>
    </row>
    <row r="88" spans="1:57" s="93" customFormat="1" ht="18">
      <c r="A88" s="755" t="s">
        <v>106</v>
      </c>
      <c r="B88" s="688" t="s">
        <v>898</v>
      </c>
      <c r="C88" s="444"/>
      <c r="D88" s="444"/>
      <c r="E88" s="444"/>
      <c r="F88" s="444"/>
      <c r="G88" s="444"/>
      <c r="H88" s="444"/>
      <c r="I88" s="444"/>
      <c r="J88" s="444"/>
      <c r="K88" s="444"/>
      <c r="L88" s="444"/>
      <c r="M88" s="444"/>
      <c r="N88" s="444"/>
      <c r="O88" s="444"/>
      <c r="P88" s="444"/>
      <c r="Q88" s="444"/>
      <c r="R88" s="444"/>
      <c r="S88" s="444"/>
      <c r="T88" s="444"/>
      <c r="U88" s="444"/>
      <c r="V88" s="444"/>
      <c r="W88" s="444"/>
      <c r="X88" s="444"/>
      <c r="Y88" s="444"/>
      <c r="Z88" s="444"/>
      <c r="AA88" s="444"/>
      <c r="AB88" s="444"/>
      <c r="AC88" s="444"/>
      <c r="AD88" s="444"/>
      <c r="AE88" s="444"/>
      <c r="AF88" s="444"/>
      <c r="AG88" s="444"/>
      <c r="AH88" s="444"/>
      <c r="AI88" s="444"/>
      <c r="AJ88" s="444"/>
      <c r="AK88" s="444"/>
      <c r="AL88" s="444"/>
      <c r="AM88" s="444"/>
      <c r="AN88" s="444"/>
      <c r="AO88" s="444"/>
      <c r="AP88" s="444"/>
      <c r="AQ88" s="444"/>
      <c r="AR88" s="444"/>
      <c r="AS88" s="444"/>
      <c r="AT88" s="445"/>
      <c r="AU88" s="94"/>
      <c r="AV88" s="94"/>
      <c r="AW88" s="94"/>
      <c r="AX88" s="94"/>
      <c r="AY88" s="94"/>
      <c r="AZ88" s="94"/>
      <c r="BA88" s="94"/>
      <c r="BB88" s="94"/>
      <c r="BC88" s="94"/>
      <c r="BD88" s="94"/>
      <c r="BE88" s="94"/>
    </row>
    <row r="89" spans="1:57" s="93" customFormat="1">
      <c r="A89" s="435"/>
      <c r="B89" s="444"/>
      <c r="C89" s="444"/>
      <c r="D89" s="444"/>
      <c r="E89" s="444"/>
      <c r="F89" s="444"/>
      <c r="G89" s="444"/>
      <c r="H89" s="444"/>
      <c r="I89" s="444"/>
      <c r="J89" s="444"/>
      <c r="K89" s="444"/>
      <c r="L89" s="444"/>
      <c r="M89" s="444"/>
      <c r="N89" s="444"/>
      <c r="O89" s="444"/>
      <c r="P89" s="444"/>
      <c r="Q89" s="444"/>
      <c r="R89" s="444"/>
      <c r="S89" s="444"/>
      <c r="T89" s="444"/>
      <c r="U89" s="444"/>
      <c r="V89" s="444"/>
      <c r="W89" s="444"/>
      <c r="X89" s="444"/>
      <c r="Y89" s="444"/>
      <c r="Z89" s="444"/>
      <c r="AA89" s="444"/>
      <c r="AB89" s="444"/>
      <c r="AC89" s="444"/>
      <c r="AD89" s="444"/>
      <c r="AE89" s="444"/>
      <c r="AF89" s="444"/>
      <c r="AG89" s="444"/>
      <c r="AH89" s="444"/>
      <c r="AI89" s="444"/>
      <c r="AJ89" s="444"/>
      <c r="AK89" s="444"/>
      <c r="AL89" s="444"/>
      <c r="AM89" s="444"/>
      <c r="AN89" s="444"/>
      <c r="AO89" s="444"/>
      <c r="AP89" s="444"/>
      <c r="AQ89" s="444"/>
      <c r="AR89" s="444"/>
      <c r="AS89" s="444"/>
      <c r="AT89" s="445"/>
      <c r="AU89" s="94"/>
      <c r="AV89" s="94"/>
      <c r="AW89" s="94"/>
      <c r="AX89" s="94"/>
      <c r="AY89" s="94"/>
      <c r="AZ89" s="94"/>
      <c r="BA89" s="94"/>
      <c r="BB89" s="94"/>
      <c r="BC89" s="94"/>
      <c r="BD89" s="94"/>
      <c r="BE89" s="94"/>
    </row>
    <row r="90" spans="1:57" s="93" customFormat="1">
      <c r="A90" s="413"/>
      <c r="B90" s="414" t="s">
        <v>115</v>
      </c>
      <c r="C90" s="415"/>
      <c r="D90" s="415"/>
      <c r="E90" s="416"/>
      <c r="F90" s="417"/>
      <c r="G90" s="417"/>
      <c r="H90" s="417"/>
      <c r="I90" s="417"/>
      <c r="J90" s="417"/>
      <c r="K90" s="417"/>
      <c r="L90" s="417"/>
      <c r="M90" s="417"/>
      <c r="N90" s="417"/>
      <c r="O90" s="417"/>
      <c r="P90" s="418"/>
      <c r="Q90"/>
      <c r="R90"/>
      <c r="S90"/>
      <c r="T90"/>
      <c r="U90"/>
      <c r="V90" s="444"/>
      <c r="W90" s="444"/>
      <c r="X90" s="444"/>
      <c r="Y90" s="444"/>
      <c r="Z90" s="444"/>
      <c r="AA90" s="444"/>
      <c r="AB90" s="444"/>
      <c r="AC90" s="444"/>
      <c r="AD90" s="444"/>
      <c r="AE90" s="444"/>
      <c r="AF90" s="444"/>
      <c r="AG90" s="444"/>
      <c r="AH90" s="444"/>
      <c r="AI90" s="444"/>
      <c r="AJ90" s="444"/>
      <c r="AK90" s="444"/>
      <c r="AL90" s="444"/>
      <c r="AM90" s="444"/>
      <c r="AN90" s="444"/>
      <c r="AO90" s="444"/>
      <c r="AP90" s="444"/>
      <c r="AQ90" s="444"/>
      <c r="AR90" s="444"/>
      <c r="AS90" s="444"/>
      <c r="AT90" s="445"/>
      <c r="AU90" s="94"/>
      <c r="AV90" s="94"/>
      <c r="AW90" s="94"/>
      <c r="AX90" s="94"/>
      <c r="AY90" s="94"/>
      <c r="AZ90" s="94"/>
      <c r="BA90" s="94"/>
      <c r="BB90" s="94"/>
      <c r="BC90" s="94"/>
      <c r="BD90" s="94"/>
      <c r="BE90" s="94"/>
    </row>
    <row r="91" spans="1:57" s="93" customFormat="1" ht="15.75" thickBot="1">
      <c r="A91" s="435"/>
      <c r="B91" s="444"/>
      <c r="C91" s="444"/>
      <c r="D91" s="444"/>
      <c r="E91" s="444"/>
      <c r="F91" s="444"/>
      <c r="G91" s="444"/>
      <c r="H91" s="444"/>
      <c r="I91" s="444"/>
      <c r="J91" s="444"/>
      <c r="K91"/>
      <c r="L91"/>
      <c r="M91"/>
      <c r="N91"/>
      <c r="O91"/>
      <c r="P91"/>
      <c r="Q91"/>
      <c r="R91"/>
      <c r="S91"/>
      <c r="T91"/>
      <c r="U91"/>
      <c r="V91" s="446"/>
      <c r="W91" s="444"/>
      <c r="X91" s="444"/>
      <c r="Y91" s="444"/>
      <c r="Z91" s="444"/>
      <c r="AA91" s="444"/>
      <c r="AB91" s="444"/>
      <c r="AC91" s="444"/>
      <c r="AD91" s="444"/>
      <c r="AE91" s="444"/>
      <c r="AF91" s="444"/>
      <c r="AG91" s="444"/>
      <c r="AH91" s="444"/>
      <c r="AI91" s="444"/>
      <c r="AJ91" s="444"/>
      <c r="AK91" s="444"/>
      <c r="AL91" s="444"/>
      <c r="AM91" s="444"/>
      <c r="AN91" s="444"/>
      <c r="AO91" s="444"/>
      <c r="AP91" s="444"/>
      <c r="AQ91" s="444"/>
      <c r="AR91" s="444"/>
      <c r="AS91" s="444"/>
      <c r="AT91" s="445"/>
      <c r="AU91" s="94"/>
      <c r="AV91" s="94"/>
      <c r="AW91" s="94"/>
      <c r="AX91" s="94"/>
      <c r="AY91" s="94"/>
      <c r="AZ91" s="94"/>
      <c r="BA91" s="94"/>
      <c r="BB91" s="94"/>
      <c r="BC91" s="94"/>
      <c r="BD91" s="94"/>
      <c r="BE91" s="94"/>
    </row>
    <row r="92" spans="1:57" s="93" customFormat="1" ht="15" customHeight="1" thickBot="1">
      <c r="A92" s="435"/>
      <c r="B92" s="966" t="s">
        <v>114</v>
      </c>
      <c r="C92" s="967"/>
      <c r="D92" s="967"/>
      <c r="E92" s="967"/>
      <c r="F92" s="967"/>
      <c r="G92" s="967"/>
      <c r="H92" s="967"/>
      <c r="I92" s="967"/>
      <c r="J92" s="968"/>
      <c r="K92"/>
      <c r="L92" s="974" t="s">
        <v>113</v>
      </c>
      <c r="M92" s="975"/>
      <c r="N92"/>
      <c r="O92"/>
      <c r="P92"/>
      <c r="Q92"/>
      <c r="R92"/>
      <c r="S92"/>
      <c r="T92"/>
      <c r="U92"/>
      <c r="V92" s="446"/>
      <c r="W92" s="444"/>
      <c r="X92" s="842"/>
      <c r="Y92" s="444"/>
      <c r="Z92" s="444"/>
      <c r="AA92" s="444"/>
      <c r="AB92" s="444"/>
      <c r="AC92" s="444"/>
      <c r="AD92" s="444"/>
      <c r="AE92" s="444"/>
      <c r="AF92" s="444"/>
      <c r="AG92" s="444"/>
      <c r="AH92" s="444"/>
      <c r="AI92" s="444"/>
      <c r="AJ92" s="444"/>
      <c r="AK92" s="444"/>
      <c r="AL92" s="444"/>
      <c r="AM92" s="444"/>
      <c r="AN92" s="444"/>
      <c r="AO92" s="444"/>
      <c r="AP92" s="444"/>
      <c r="AQ92" s="444"/>
      <c r="AR92" s="444"/>
      <c r="AS92" s="444"/>
      <c r="AT92" s="445"/>
      <c r="AU92" s="94"/>
      <c r="AV92" s="94"/>
      <c r="AW92" s="94"/>
      <c r="AX92" s="94"/>
      <c r="AY92" s="94"/>
      <c r="AZ92" s="94"/>
      <c r="BA92" s="94"/>
      <c r="BB92" s="94"/>
      <c r="BC92" s="94"/>
      <c r="BD92" s="94"/>
      <c r="BE92" s="94"/>
    </row>
    <row r="93" spans="1:57" s="93" customFormat="1" ht="15.75" customHeight="1" thickBot="1">
      <c r="A93" s="435"/>
      <c r="B93" s="969"/>
      <c r="C93" s="970"/>
      <c r="D93" s="970"/>
      <c r="E93" s="970"/>
      <c r="F93" s="970"/>
      <c r="G93" s="970"/>
      <c r="H93" s="970"/>
      <c r="I93" s="970"/>
      <c r="J93" s="971"/>
      <c r="K93"/>
      <c r="L93" s="976"/>
      <c r="M93" s="977"/>
      <c r="N93"/>
      <c r="O93"/>
      <c r="P93"/>
      <c r="Q93"/>
      <c r="R93"/>
      <c r="S93"/>
      <c r="T93"/>
      <c r="U93"/>
      <c r="V93" s="446"/>
      <c r="W93" s="444"/>
      <c r="X93" s="444"/>
      <c r="Y93" s="444"/>
      <c r="Z93" s="444"/>
      <c r="AA93" s="444"/>
      <c r="AB93" s="444"/>
      <c r="AC93" s="444"/>
      <c r="AD93" s="444"/>
      <c r="AE93" s="444"/>
      <c r="AF93" s="444"/>
      <c r="AG93" s="444"/>
      <c r="AH93" s="444"/>
      <c r="AI93" s="444"/>
      <c r="AJ93" s="444"/>
      <c r="AK93" s="444"/>
      <c r="AL93" s="444"/>
      <c r="AM93" s="444"/>
      <c r="AN93" s="444"/>
      <c r="AO93" s="444"/>
      <c r="AP93" s="444"/>
      <c r="AQ93" s="444"/>
      <c r="AR93" s="444"/>
      <c r="AS93" s="444"/>
      <c r="AT93" s="445"/>
      <c r="AU93" s="94"/>
      <c r="AV93" s="94"/>
      <c r="AW93" s="94"/>
      <c r="AX93" s="94"/>
      <c r="AY93" s="94"/>
      <c r="AZ93" s="94"/>
      <c r="BA93" s="94"/>
      <c r="BB93" s="94"/>
      <c r="BC93" s="94"/>
      <c r="BD93" s="94"/>
      <c r="BE93" s="94"/>
    </row>
    <row r="94" spans="1:57" s="93" customFormat="1" ht="16.5" customHeight="1" thickBot="1">
      <c r="A94" s="435"/>
      <c r="B94" s="900" t="s">
        <v>112</v>
      </c>
      <c r="C94" s="901"/>
      <c r="D94" s="902"/>
      <c r="E94" s="900" t="s">
        <v>111</v>
      </c>
      <c r="F94" s="901"/>
      <c r="G94" s="902"/>
      <c r="H94" s="900" t="s">
        <v>110</v>
      </c>
      <c r="I94" s="901"/>
      <c r="J94" s="902"/>
      <c r="K94"/>
      <c r="L94" s="978"/>
      <c r="M94" s="979"/>
      <c r="N94"/>
      <c r="O94"/>
      <c r="P94"/>
      <c r="Q94"/>
      <c r="R94"/>
      <c r="S94"/>
      <c r="T94"/>
      <c r="U94"/>
      <c r="V94" s="446"/>
      <c r="W94" s="444"/>
      <c r="X94" s="444"/>
      <c r="Y94" s="444"/>
      <c r="Z94" s="444"/>
      <c r="AA94" s="444"/>
      <c r="AB94" s="444"/>
      <c r="AC94" s="444"/>
      <c r="AD94" s="444"/>
      <c r="AE94" s="444"/>
      <c r="AF94" s="444"/>
      <c r="AG94" s="444"/>
      <c r="AH94" s="444"/>
      <c r="AI94" s="444"/>
      <c r="AJ94" s="444"/>
      <c r="AK94" s="444"/>
      <c r="AL94" s="444"/>
      <c r="AM94" s="444"/>
      <c r="AN94" s="444"/>
      <c r="AO94" s="444"/>
      <c r="AP94" s="444"/>
      <c r="AQ94" s="444"/>
      <c r="AR94" s="444"/>
      <c r="AS94" s="444"/>
      <c r="AT94" s="445"/>
      <c r="AU94" s="94"/>
      <c r="AV94" s="94"/>
      <c r="AW94" s="94"/>
      <c r="AX94" s="94"/>
      <c r="AY94" s="94"/>
      <c r="AZ94" s="94"/>
      <c r="BA94" s="94"/>
      <c r="BB94" s="94"/>
      <c r="BC94" s="94"/>
      <c r="BD94" s="94"/>
      <c r="BE94" s="94"/>
    </row>
    <row r="95" spans="1:57" s="93" customFormat="1" ht="16.5" customHeight="1">
      <c r="A95" s="435"/>
      <c r="B95" s="448" t="s">
        <v>108</v>
      </c>
      <c r="C95" s="458" t="s">
        <v>107</v>
      </c>
      <c r="D95" s="463" t="s">
        <v>109</v>
      </c>
      <c r="E95" s="448" t="s">
        <v>108</v>
      </c>
      <c r="F95" s="458" t="s">
        <v>107</v>
      </c>
      <c r="G95" s="463" t="s">
        <v>109</v>
      </c>
      <c r="H95" s="448" t="s">
        <v>108</v>
      </c>
      <c r="I95" s="458" t="s">
        <v>107</v>
      </c>
      <c r="J95" s="463" t="s">
        <v>109</v>
      </c>
      <c r="K95"/>
      <c r="L95" s="461" t="s">
        <v>108</v>
      </c>
      <c r="M95" s="469" t="s">
        <v>107</v>
      </c>
      <c r="N95"/>
      <c r="O95"/>
      <c r="P95"/>
      <c r="Q95"/>
      <c r="R95"/>
      <c r="S95"/>
      <c r="T95"/>
      <c r="U95"/>
      <c r="V95" s="446"/>
      <c r="W95" s="444"/>
      <c r="X95" s="444"/>
      <c r="Y95" s="444"/>
      <c r="Z95" s="444"/>
      <c r="AA95" s="444"/>
      <c r="AB95" s="444"/>
      <c r="AC95" s="444"/>
      <c r="AD95" s="444"/>
      <c r="AE95" s="444"/>
      <c r="AF95" s="444"/>
      <c r="AG95" s="444"/>
      <c r="AH95" s="444"/>
      <c r="AI95" s="444"/>
      <c r="AJ95" s="444"/>
      <c r="AK95" s="444"/>
      <c r="AL95" s="444"/>
      <c r="AM95" s="444"/>
      <c r="AN95" s="444"/>
      <c r="AO95" s="444"/>
      <c r="AP95" s="444"/>
      <c r="AQ95" s="444"/>
      <c r="AR95" s="444"/>
      <c r="AS95" s="444"/>
      <c r="AT95" s="445"/>
      <c r="AU95" s="94"/>
      <c r="AV95" s="94"/>
      <c r="AW95" s="94"/>
      <c r="AX95" s="94"/>
      <c r="AY95" s="94"/>
      <c r="AZ95" s="94"/>
      <c r="BA95" s="94"/>
      <c r="BB95" s="94"/>
      <c r="BC95" s="94"/>
      <c r="BD95" s="94"/>
      <c r="BE95" s="94"/>
    </row>
    <row r="96" spans="1:57" s="93" customFormat="1" ht="19.5" customHeight="1" thickBot="1">
      <c r="A96" s="435"/>
      <c r="B96" s="470"/>
      <c r="C96" s="471"/>
      <c r="D96" s="472"/>
      <c r="E96" s="470"/>
      <c r="F96" s="473"/>
      <c r="G96" s="472"/>
      <c r="H96" s="658"/>
      <c r="I96" s="473"/>
      <c r="J96" s="472"/>
      <c r="K96"/>
      <c r="L96" s="474"/>
      <c r="M96" s="472"/>
      <c r="N96"/>
      <c r="O96"/>
      <c r="P96"/>
      <c r="Q96"/>
      <c r="R96"/>
      <c r="S96"/>
      <c r="T96"/>
      <c r="U96"/>
      <c r="V96" s="446"/>
      <c r="W96" s="444"/>
      <c r="X96" s="444"/>
      <c r="Y96" s="444"/>
      <c r="Z96" s="444"/>
      <c r="AA96" s="444"/>
      <c r="AB96" s="444"/>
      <c r="AC96" s="444"/>
      <c r="AD96" s="444"/>
      <c r="AE96" s="444"/>
      <c r="AF96" s="444"/>
      <c r="AG96" s="444"/>
      <c r="AH96" s="444"/>
      <c r="AI96" s="444"/>
      <c r="AJ96" s="444"/>
      <c r="AK96" s="444"/>
      <c r="AL96" s="444"/>
      <c r="AM96" s="444"/>
      <c r="AN96" s="444"/>
      <c r="AO96" s="444"/>
      <c r="AP96" s="444"/>
      <c r="AQ96" s="444"/>
      <c r="AR96" s="444"/>
      <c r="AS96" s="444"/>
      <c r="AT96" s="445"/>
      <c r="AU96" s="94"/>
      <c r="AV96" s="94"/>
      <c r="AW96" s="94"/>
      <c r="AX96" s="94"/>
      <c r="AY96" s="94"/>
      <c r="AZ96" s="94"/>
      <c r="BA96" s="94"/>
      <c r="BB96" s="94"/>
      <c r="BC96" s="94"/>
      <c r="BD96" s="94"/>
      <c r="BE96" s="94"/>
    </row>
    <row r="97" spans="1:57" s="93" customFormat="1">
      <c r="A97" s="435"/>
      <c r="B97" s="442" t="s">
        <v>1059</v>
      </c>
      <c r="C97" s="444"/>
      <c r="D97" s="444"/>
      <c r="E97" s="444"/>
      <c r="F97" s="444"/>
      <c r="G97" s="444"/>
      <c r="H97" s="444"/>
      <c r="I97" s="444"/>
      <c r="J97" s="444"/>
      <c r="K97"/>
      <c r="L97"/>
      <c r="M97"/>
      <c r="N97"/>
      <c r="O97"/>
      <c r="P97"/>
      <c r="Q97"/>
      <c r="R97"/>
      <c r="S97"/>
      <c r="T97"/>
      <c r="U97"/>
      <c r="V97" s="446"/>
      <c r="W97" s="444"/>
      <c r="X97" s="444"/>
      <c r="Y97" s="444"/>
      <c r="Z97" s="444"/>
      <c r="AA97" s="444"/>
      <c r="AB97" s="444"/>
      <c r="AC97" s="444"/>
      <c r="AD97" s="444"/>
      <c r="AE97" s="444"/>
      <c r="AF97" s="444"/>
      <c r="AG97" s="444"/>
      <c r="AH97" s="444"/>
      <c r="AI97" s="444"/>
      <c r="AJ97" s="444"/>
      <c r="AK97" s="444"/>
      <c r="AL97" s="444"/>
      <c r="AM97" s="444"/>
      <c r="AN97" s="444"/>
      <c r="AO97" s="444"/>
      <c r="AP97" s="444"/>
      <c r="AQ97" s="444"/>
      <c r="AR97" s="444"/>
      <c r="AS97" s="444"/>
      <c r="AT97" s="445"/>
      <c r="AU97" s="94"/>
      <c r="AV97" s="94"/>
      <c r="AW97" s="94"/>
      <c r="AX97" s="94"/>
      <c r="AY97" s="94"/>
      <c r="AZ97" s="94"/>
      <c r="BA97" s="94"/>
      <c r="BB97" s="94"/>
      <c r="BC97" s="94"/>
      <c r="BD97" s="94"/>
      <c r="BE97" s="94"/>
    </row>
    <row r="98" spans="1:57" s="93" customFormat="1">
      <c r="A98" s="435"/>
      <c r="B98" s="442"/>
      <c r="C98" s="444"/>
      <c r="D98" s="444"/>
      <c r="E98" s="444"/>
      <c r="F98" s="444"/>
      <c r="G98" s="444"/>
      <c r="H98" s="444"/>
      <c r="I98" s="444"/>
      <c r="J98" s="444"/>
      <c r="K98"/>
      <c r="L98"/>
      <c r="M98"/>
      <c r="N98"/>
      <c r="O98"/>
      <c r="P98"/>
      <c r="Q98" s="446"/>
      <c r="R98" s="444"/>
      <c r="S98" s="444"/>
      <c r="T98" s="446"/>
      <c r="U98" s="446"/>
      <c r="V98" s="446"/>
      <c r="W98" s="444"/>
      <c r="X98" s="444"/>
      <c r="Y98" s="444"/>
      <c r="Z98" s="444"/>
      <c r="AA98" s="444"/>
      <c r="AB98" s="444"/>
      <c r="AC98" s="444"/>
      <c r="AD98" s="444"/>
      <c r="AE98" s="444"/>
      <c r="AF98" s="444"/>
      <c r="AG98" s="444"/>
      <c r="AH98" s="444"/>
      <c r="AI98" s="444"/>
      <c r="AJ98" s="444"/>
      <c r="AK98" s="444"/>
      <c r="AL98" s="444"/>
      <c r="AM98" s="444"/>
      <c r="AN98" s="444"/>
      <c r="AO98" s="444"/>
      <c r="AP98" s="444"/>
      <c r="AQ98" s="444"/>
      <c r="AR98" s="444"/>
      <c r="AS98" s="444"/>
      <c r="AT98" s="445"/>
      <c r="AU98" s="94"/>
      <c r="AV98" s="94"/>
      <c r="AW98" s="94"/>
      <c r="AX98" s="94"/>
      <c r="AY98" s="94"/>
      <c r="AZ98" s="94"/>
      <c r="BA98" s="94"/>
      <c r="BB98" s="94"/>
      <c r="BC98" s="94"/>
      <c r="BD98" s="94"/>
      <c r="BE98" s="94"/>
    </row>
    <row r="99" spans="1:57" s="93" customFormat="1">
      <c r="A99" s="435"/>
      <c r="B99" s="442"/>
      <c r="C99" s="444"/>
      <c r="D99" s="444"/>
      <c r="E99" s="444"/>
      <c r="F99" s="444"/>
      <c r="G99" s="444"/>
      <c r="H99" s="444"/>
      <c r="I99" s="444"/>
      <c r="J99" s="444"/>
      <c r="K99" s="444"/>
      <c r="L99" s="444"/>
      <c r="M99" s="444"/>
      <c r="N99" s="444"/>
      <c r="O99" s="444"/>
      <c r="P99" s="444"/>
      <c r="Q99" s="446"/>
      <c r="R99" s="444"/>
      <c r="S99" s="444"/>
      <c r="T99" s="446"/>
      <c r="U99" s="446"/>
      <c r="V99" s="446"/>
      <c r="W99" s="444"/>
      <c r="X99" s="444"/>
      <c r="Y99" s="444"/>
      <c r="Z99" s="444"/>
      <c r="AA99" s="444"/>
      <c r="AB99" s="444"/>
      <c r="AC99" s="444"/>
      <c r="AD99" s="444"/>
      <c r="AE99" s="444"/>
      <c r="AF99" s="444"/>
      <c r="AG99" s="444"/>
      <c r="AH99" s="444"/>
      <c r="AI99" s="444"/>
      <c r="AJ99" s="444"/>
      <c r="AK99" s="444"/>
      <c r="AL99" s="444"/>
      <c r="AM99" s="444"/>
      <c r="AN99" s="444"/>
      <c r="AO99" s="444"/>
      <c r="AP99" s="444"/>
      <c r="AQ99" s="444"/>
      <c r="AR99" s="444"/>
      <c r="AS99" s="444"/>
      <c r="AT99" s="445"/>
      <c r="AU99" s="94"/>
      <c r="AV99" s="94"/>
      <c r="AW99" s="94"/>
      <c r="AX99" s="94"/>
      <c r="AY99" s="94"/>
      <c r="AZ99" s="94"/>
      <c r="BA99" s="94"/>
      <c r="BB99" s="94"/>
      <c r="BC99" s="94"/>
      <c r="BD99" s="94"/>
      <c r="BE99" s="94"/>
    </row>
    <row r="100" spans="1:57" s="93" customFormat="1" ht="18">
      <c r="A100" s="755" t="s">
        <v>105</v>
      </c>
      <c r="B100" s="688" t="s">
        <v>896</v>
      </c>
      <c r="C100" s="444"/>
      <c r="D100" s="444"/>
      <c r="E100" s="444"/>
      <c r="F100" s="444"/>
      <c r="G100" s="444"/>
      <c r="H100" s="444"/>
      <c r="I100" s="444"/>
      <c r="J100" s="444"/>
      <c r="K100" s="444"/>
      <c r="L100" s="444"/>
      <c r="M100" s="444"/>
      <c r="N100" s="444"/>
      <c r="O100" s="444"/>
      <c r="P100" s="444"/>
      <c r="Q100" s="446"/>
      <c r="R100" s="444"/>
      <c r="S100" s="444"/>
      <c r="T100" s="446"/>
      <c r="U100" s="446"/>
      <c r="V100" s="446"/>
      <c r="W100" s="444"/>
      <c r="X100" s="444"/>
      <c r="Y100" s="444"/>
      <c r="Z100" s="444"/>
      <c r="AA100" s="444"/>
      <c r="AB100" s="444"/>
      <c r="AC100" s="444"/>
      <c r="AD100" s="444"/>
      <c r="AE100" s="444"/>
      <c r="AF100" s="444"/>
      <c r="AG100" s="444"/>
      <c r="AH100" s="444"/>
      <c r="AI100" s="444"/>
      <c r="AJ100" s="444"/>
      <c r="AK100" s="444"/>
      <c r="AL100" s="444"/>
      <c r="AM100" s="444"/>
      <c r="AN100" s="444"/>
      <c r="AO100" s="444"/>
      <c r="AP100" s="444"/>
      <c r="AQ100" s="444"/>
      <c r="AR100" s="444"/>
      <c r="AS100" s="444"/>
      <c r="AT100" s="445"/>
      <c r="AU100" s="94"/>
      <c r="AV100" s="94"/>
      <c r="AW100" s="94"/>
      <c r="AX100" s="94"/>
      <c r="AY100" s="94"/>
      <c r="AZ100" s="94"/>
      <c r="BA100" s="94"/>
      <c r="BB100" s="94"/>
      <c r="BC100" s="94"/>
      <c r="BD100" s="94"/>
      <c r="BE100" s="94"/>
    </row>
    <row r="101" spans="1:57" s="93" customFormat="1">
      <c r="A101" s="444"/>
      <c r="B101" s="444"/>
      <c r="C101" s="444"/>
      <c r="D101" s="444"/>
      <c r="E101" s="444"/>
      <c r="F101" s="444"/>
      <c r="G101" s="444"/>
      <c r="H101" s="444"/>
      <c r="I101" s="444"/>
      <c r="J101" s="444"/>
      <c r="K101" s="444"/>
      <c r="L101" s="444"/>
      <c r="M101" s="444"/>
      <c r="N101" s="444"/>
      <c r="O101" s="444"/>
      <c r="P101" s="444"/>
      <c r="Q101" s="444"/>
      <c r="R101" s="444"/>
      <c r="S101" s="444"/>
      <c r="T101" s="444"/>
      <c r="U101" s="444"/>
      <c r="V101" s="444"/>
      <c r="W101" s="444"/>
      <c r="X101" s="444"/>
      <c r="Y101" s="444"/>
      <c r="Z101" s="445"/>
      <c r="AA101" s="94"/>
      <c r="AB101" s="94"/>
      <c r="AC101" s="94"/>
      <c r="AD101" s="94"/>
      <c r="AE101" s="94"/>
      <c r="AF101" s="94"/>
      <c r="AG101" s="94"/>
      <c r="AH101" s="94"/>
      <c r="AI101" s="94"/>
      <c r="AJ101" s="94"/>
      <c r="AK101" s="94"/>
    </row>
    <row r="102" spans="1:57" s="93" customFormat="1">
      <c r="A102" s="413"/>
      <c r="B102" s="414" t="s">
        <v>693</v>
      </c>
      <c r="C102" s="414"/>
      <c r="D102" s="415"/>
      <c r="E102" s="416"/>
      <c r="F102" s="417"/>
      <c r="G102" s="444"/>
      <c r="H102" s="444"/>
      <c r="I102" s="444"/>
      <c r="J102" s="444"/>
      <c r="K102" s="444"/>
      <c r="L102" s="444"/>
      <c r="M102" s="444"/>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44"/>
      <c r="AL102" s="444"/>
      <c r="AM102" s="444"/>
      <c r="AN102" s="444"/>
      <c r="AO102" s="444"/>
      <c r="AP102" s="444"/>
      <c r="AQ102" s="444"/>
      <c r="AR102" s="444"/>
      <c r="AS102" s="444"/>
      <c r="AT102" s="445"/>
      <c r="AU102" s="94"/>
      <c r="AV102" s="94"/>
      <c r="AW102" s="94"/>
      <c r="AX102" s="94"/>
      <c r="AY102" s="94"/>
      <c r="AZ102" s="94"/>
      <c r="BA102" s="94"/>
      <c r="BB102" s="94"/>
      <c r="BC102" s="94"/>
      <c r="BD102" s="94"/>
      <c r="BE102" s="94"/>
    </row>
    <row r="103" spans="1:57" s="93" customFormat="1" ht="15.75" thickBot="1">
      <c r="A103" s="413"/>
      <c r="B103" s="414"/>
      <c r="C103" s="414"/>
      <c r="D103" s="415"/>
      <c r="E103" s="416"/>
      <c r="F103" s="417"/>
      <c r="G103" s="444"/>
      <c r="H103" s="444"/>
      <c r="I103" s="444"/>
      <c r="J103"/>
      <c r="K103"/>
      <c r="L103"/>
      <c r="M103"/>
      <c r="N103"/>
      <c r="O103"/>
      <c r="P103" s="444"/>
      <c r="Q103" s="444"/>
      <c r="R103" s="444"/>
      <c r="S103" s="444"/>
      <c r="T103" s="444"/>
      <c r="U103" s="444"/>
      <c r="V103" s="444"/>
      <c r="W103" s="444"/>
      <c r="X103" s="444"/>
      <c r="Y103" s="444"/>
      <c r="Z103" s="444"/>
      <c r="AA103" s="444"/>
      <c r="AB103" s="444"/>
      <c r="AC103" s="444"/>
      <c r="AD103" s="444"/>
      <c r="AE103" s="444"/>
      <c r="AF103" s="444"/>
      <c r="AG103" s="444"/>
      <c r="AH103" s="444"/>
      <c r="AI103" s="444"/>
      <c r="AJ103" s="444"/>
      <c r="AK103" s="444"/>
      <c r="AL103" s="444"/>
      <c r="AM103" s="444"/>
      <c r="AN103" s="444"/>
      <c r="AO103" s="444"/>
      <c r="AP103" s="444"/>
      <c r="AQ103" s="444"/>
      <c r="AR103" s="444"/>
      <c r="AS103" s="444"/>
      <c r="AT103" s="445"/>
      <c r="AU103" s="94"/>
      <c r="AV103" s="94"/>
      <c r="AW103" s="94"/>
      <c r="AX103" s="94"/>
      <c r="AY103" s="94"/>
      <c r="AZ103" s="94"/>
      <c r="BA103" s="94"/>
      <c r="BB103" s="94"/>
      <c r="BC103" s="94"/>
      <c r="BD103" s="94"/>
      <c r="BE103" s="94"/>
    </row>
    <row r="104" spans="1:57" s="93" customFormat="1" ht="16.5" customHeight="1" thickBot="1">
      <c r="A104" s="435"/>
      <c r="B104" s="475"/>
      <c r="C104" s="444"/>
      <c r="D104" s="908" t="s">
        <v>641</v>
      </c>
      <c r="E104" s="893"/>
      <c r="F104" s="944" t="s">
        <v>640</v>
      </c>
      <c r="G104" s="945"/>
      <c r="H104" s="893" t="s">
        <v>644</v>
      </c>
      <c r="I104" s="894"/>
      <c r="J104"/>
      <c r="K104"/>
      <c r="L104"/>
      <c r="M104"/>
      <c r="N104"/>
      <c r="O104"/>
      <c r="P104" s="444"/>
      <c r="Q104" s="444"/>
      <c r="R104" s="444"/>
      <c r="S104" s="444"/>
      <c r="T104" s="444"/>
      <c r="U104" s="444"/>
      <c r="V104" s="444"/>
      <c r="W104" s="444"/>
      <c r="X104" s="444"/>
      <c r="Y104" s="444"/>
      <c r="Z104" s="444"/>
      <c r="AA104" s="444"/>
      <c r="AB104" s="444"/>
      <c r="AC104" s="444"/>
      <c r="AD104" s="444"/>
      <c r="AE104" s="444"/>
      <c r="AF104" s="444"/>
      <c r="AG104" s="444"/>
      <c r="AH104" s="444"/>
      <c r="AI104" s="444"/>
      <c r="AJ104" s="444"/>
      <c r="AK104" s="444"/>
      <c r="AL104" s="444"/>
      <c r="AM104" s="444"/>
      <c r="AN104" s="444"/>
      <c r="AO104" s="444"/>
      <c r="AP104" s="444"/>
      <c r="AQ104" s="444"/>
      <c r="AR104" s="444"/>
      <c r="AS104" s="444"/>
      <c r="AT104" s="445"/>
      <c r="AU104" s="94"/>
      <c r="AV104" s="94"/>
      <c r="AW104" s="94"/>
      <c r="AX104" s="94"/>
      <c r="AY104" s="94"/>
      <c r="AZ104" s="94"/>
      <c r="BA104" s="94"/>
      <c r="BB104" s="94"/>
      <c r="BC104" s="94"/>
      <c r="BD104" s="94"/>
      <c r="BE104" s="94"/>
    </row>
    <row r="105" spans="1:57" s="93" customFormat="1" ht="16.5" customHeight="1">
      <c r="A105" s="435"/>
      <c r="B105" s="946" t="s">
        <v>634</v>
      </c>
      <c r="C105" s="947"/>
      <c r="D105" s="948" t="s">
        <v>642</v>
      </c>
      <c r="E105" s="961"/>
      <c r="F105" s="962"/>
      <c r="G105" s="963"/>
      <c r="H105" s="903"/>
      <c r="I105" s="896"/>
      <c r="J105"/>
      <c r="K105"/>
      <c r="L105"/>
      <c r="M105"/>
      <c r="N105"/>
      <c r="O105"/>
      <c r="P105" s="444"/>
      <c r="Q105" s="444"/>
      <c r="R105" s="444"/>
      <c r="S105" s="444"/>
      <c r="T105" s="444"/>
      <c r="U105" s="444"/>
      <c r="V105" s="444"/>
      <c r="W105" s="444"/>
      <c r="X105" s="444"/>
      <c r="Y105" s="444"/>
      <c r="Z105" s="444"/>
      <c r="AA105" s="444"/>
      <c r="AB105" s="444"/>
      <c r="AC105" s="444"/>
      <c r="AD105" s="444"/>
      <c r="AE105" s="444"/>
      <c r="AF105" s="444"/>
      <c r="AG105" s="444"/>
      <c r="AH105" s="444"/>
      <c r="AI105" s="444"/>
      <c r="AJ105" s="444"/>
      <c r="AK105" s="444"/>
      <c r="AL105" s="444"/>
      <c r="AM105" s="444"/>
      <c r="AN105" s="444"/>
      <c r="AO105" s="444"/>
      <c r="AP105" s="444"/>
      <c r="AQ105" s="444"/>
      <c r="AR105" s="444"/>
      <c r="AS105" s="444"/>
      <c r="AT105" s="445"/>
      <c r="AU105" s="94"/>
      <c r="AV105" s="94"/>
      <c r="AW105" s="94"/>
      <c r="AX105" s="94"/>
      <c r="AY105" s="94"/>
      <c r="AZ105" s="94"/>
      <c r="BA105" s="94"/>
      <c r="BB105" s="94"/>
      <c r="BC105" s="94"/>
      <c r="BD105" s="94"/>
      <c r="BE105" s="94"/>
    </row>
    <row r="106" spans="1:57" s="93" customFormat="1" ht="16.5" customHeight="1">
      <c r="A106" s="435"/>
      <c r="B106" s="951" t="s">
        <v>635</v>
      </c>
      <c r="C106" s="952"/>
      <c r="D106" s="954" t="s">
        <v>642</v>
      </c>
      <c r="E106" s="955"/>
      <c r="F106" s="956"/>
      <c r="G106" s="957"/>
      <c r="H106" s="904"/>
      <c r="I106" s="898"/>
      <c r="J106"/>
      <c r="K106"/>
      <c r="L106"/>
      <c r="M106"/>
      <c r="N106"/>
      <c r="O106"/>
      <c r="P106" s="444"/>
      <c r="Q106" s="444"/>
      <c r="R106" s="444"/>
      <c r="S106" s="444"/>
      <c r="T106" s="444"/>
      <c r="U106" s="444"/>
      <c r="V106" s="444"/>
      <c r="W106" s="444"/>
      <c r="X106" s="444"/>
      <c r="Y106" s="444"/>
      <c r="Z106" s="444"/>
      <c r="AA106" s="444"/>
      <c r="AB106" s="444"/>
      <c r="AC106" s="444"/>
      <c r="AD106" s="444"/>
      <c r="AE106" s="444"/>
      <c r="AF106" s="444"/>
      <c r="AG106" s="444"/>
      <c r="AH106" s="444"/>
      <c r="AI106" s="444"/>
      <c r="AJ106" s="444"/>
      <c r="AK106" s="444"/>
      <c r="AL106" s="444"/>
      <c r="AM106" s="444"/>
      <c r="AN106" s="444"/>
      <c r="AO106" s="444"/>
      <c r="AP106" s="444"/>
      <c r="AQ106" s="444"/>
      <c r="AR106" s="444"/>
      <c r="AS106" s="444"/>
      <c r="AT106" s="445"/>
      <c r="AU106" s="94"/>
      <c r="AV106" s="94"/>
      <c r="AW106" s="94"/>
      <c r="AX106" s="94"/>
      <c r="AY106" s="94"/>
      <c r="AZ106" s="94"/>
      <c r="BA106" s="94"/>
      <c r="BB106" s="94"/>
      <c r="BC106" s="94"/>
      <c r="BD106" s="94"/>
      <c r="BE106" s="94"/>
    </row>
    <row r="107" spans="1:57" s="93" customFormat="1" ht="16.5" customHeight="1">
      <c r="A107" s="435"/>
      <c r="B107" s="951" t="s">
        <v>636</v>
      </c>
      <c r="C107" s="952"/>
      <c r="D107" s="954" t="s">
        <v>642</v>
      </c>
      <c r="E107" s="955"/>
      <c r="F107" s="956"/>
      <c r="G107" s="957"/>
      <c r="H107" s="904"/>
      <c r="I107" s="898"/>
      <c r="J107"/>
      <c r="K107"/>
      <c r="L107"/>
      <c r="M107"/>
      <c r="N107"/>
      <c r="O107"/>
      <c r="P107" s="444"/>
      <c r="Q107" s="444"/>
      <c r="R107" s="444"/>
      <c r="S107" s="444"/>
      <c r="T107" s="444"/>
      <c r="U107" s="444"/>
      <c r="V107" s="444"/>
      <c r="W107" s="444"/>
      <c r="X107" s="444"/>
      <c r="Y107" s="444"/>
      <c r="Z107" s="444"/>
      <c r="AA107" s="444"/>
      <c r="AB107" s="444"/>
      <c r="AC107" s="444"/>
      <c r="AD107" s="444"/>
      <c r="AE107" s="444"/>
      <c r="AF107" s="444"/>
      <c r="AG107" s="444"/>
      <c r="AH107" s="444"/>
      <c r="AI107" s="444"/>
      <c r="AJ107" s="444"/>
      <c r="AK107" s="444"/>
      <c r="AL107" s="444"/>
      <c r="AM107" s="444"/>
      <c r="AN107" s="444"/>
      <c r="AO107" s="444"/>
      <c r="AP107" s="444"/>
      <c r="AQ107" s="444"/>
      <c r="AR107" s="444"/>
      <c r="AS107" s="444"/>
      <c r="AT107" s="445"/>
      <c r="AU107" s="94"/>
      <c r="AV107" s="94"/>
      <c r="AW107" s="94"/>
      <c r="AX107" s="94"/>
      <c r="AY107" s="94"/>
      <c r="AZ107" s="94"/>
      <c r="BA107" s="94"/>
      <c r="BB107" s="94"/>
      <c r="BC107" s="94"/>
      <c r="BD107" s="94"/>
      <c r="BE107" s="94"/>
    </row>
    <row r="108" spans="1:57" s="93" customFormat="1" ht="16.5" customHeight="1">
      <c r="A108" s="435"/>
      <c r="B108" s="951" t="s">
        <v>637</v>
      </c>
      <c r="C108" s="952"/>
      <c r="D108" s="954" t="s">
        <v>642</v>
      </c>
      <c r="E108" s="955"/>
      <c r="F108" s="956"/>
      <c r="G108" s="957"/>
      <c r="H108" s="904"/>
      <c r="I108" s="898"/>
      <c r="J108"/>
      <c r="K108"/>
      <c r="L108"/>
      <c r="M108"/>
      <c r="N108"/>
      <c r="O108"/>
      <c r="P108" s="444"/>
      <c r="Q108" s="444"/>
      <c r="R108" s="444"/>
      <c r="S108" s="444"/>
      <c r="T108" s="444"/>
      <c r="U108" s="444"/>
      <c r="V108" s="444"/>
      <c r="W108" s="444"/>
      <c r="X108" s="444"/>
      <c r="Y108" s="444"/>
      <c r="Z108" s="444"/>
      <c r="AA108" s="444"/>
      <c r="AB108" s="444"/>
      <c r="AC108" s="444"/>
      <c r="AD108" s="444"/>
      <c r="AE108" s="444"/>
      <c r="AF108" s="444"/>
      <c r="AG108" s="444"/>
      <c r="AH108" s="444"/>
      <c r="AI108" s="444"/>
      <c r="AJ108" s="444"/>
      <c r="AK108" s="444"/>
      <c r="AL108" s="444"/>
      <c r="AM108" s="444"/>
      <c r="AN108" s="444"/>
      <c r="AO108" s="444"/>
      <c r="AP108" s="444"/>
      <c r="AQ108" s="444"/>
      <c r="AR108" s="444"/>
      <c r="AS108" s="444"/>
      <c r="AT108" s="445"/>
      <c r="AU108" s="94"/>
      <c r="AV108" s="94"/>
      <c r="AW108" s="94"/>
      <c r="AX108" s="94"/>
      <c r="AY108" s="94"/>
      <c r="AZ108" s="94"/>
      <c r="BA108" s="94"/>
      <c r="BB108" s="94"/>
      <c r="BC108" s="94"/>
      <c r="BD108" s="94"/>
      <c r="BE108" s="94"/>
    </row>
    <row r="109" spans="1:57" s="93" customFormat="1" ht="16.5" customHeight="1">
      <c r="A109" s="435"/>
      <c r="B109" s="951" t="s">
        <v>638</v>
      </c>
      <c r="C109" s="952"/>
      <c r="D109" s="954" t="s">
        <v>642</v>
      </c>
      <c r="E109" s="955"/>
      <c r="F109" s="956"/>
      <c r="G109" s="957"/>
      <c r="H109" s="904"/>
      <c r="I109" s="898"/>
      <c r="J109"/>
      <c r="K109"/>
      <c r="L109"/>
      <c r="M109"/>
      <c r="N109"/>
      <c r="O109"/>
      <c r="P109" s="444"/>
      <c r="Q109" s="444"/>
      <c r="R109" s="444"/>
      <c r="S109" s="444"/>
      <c r="T109" s="444"/>
      <c r="U109" s="444"/>
      <c r="V109" s="444"/>
      <c r="W109" s="444"/>
      <c r="X109" s="444"/>
      <c r="Y109" s="444"/>
      <c r="Z109" s="444"/>
      <c r="AA109" s="444"/>
      <c r="AB109" s="444"/>
      <c r="AC109" s="444"/>
      <c r="AD109" s="444"/>
      <c r="AE109" s="444"/>
      <c r="AF109" s="444"/>
      <c r="AG109" s="444"/>
      <c r="AH109" s="444"/>
      <c r="AI109" s="444"/>
      <c r="AJ109" s="444"/>
      <c r="AK109" s="444"/>
      <c r="AL109" s="444"/>
      <c r="AM109" s="444"/>
      <c r="AN109" s="444"/>
      <c r="AO109" s="444"/>
      <c r="AP109" s="444"/>
      <c r="AQ109" s="444"/>
      <c r="AR109" s="444"/>
      <c r="AS109" s="444"/>
      <c r="AT109" s="445"/>
      <c r="AU109" s="94"/>
      <c r="AV109" s="94"/>
      <c r="AW109" s="94"/>
      <c r="AX109" s="94"/>
      <c r="AY109" s="94"/>
      <c r="AZ109" s="94"/>
      <c r="BA109" s="94"/>
      <c r="BB109" s="94"/>
      <c r="BC109" s="94"/>
      <c r="BD109" s="94"/>
      <c r="BE109" s="94"/>
    </row>
    <row r="110" spans="1:57" s="93" customFormat="1" ht="16.5" customHeight="1" thickBot="1">
      <c r="A110" s="435"/>
      <c r="B110" s="939" t="s">
        <v>639</v>
      </c>
      <c r="C110" s="940"/>
      <c r="D110" s="941" t="s">
        <v>642</v>
      </c>
      <c r="E110" s="958"/>
      <c r="F110" s="959"/>
      <c r="G110" s="960"/>
      <c r="H110" s="891"/>
      <c r="I110" s="892"/>
      <c r="J110"/>
      <c r="K110"/>
      <c r="L110"/>
      <c r="M110"/>
      <c r="N110"/>
      <c r="O110"/>
      <c r="P110" s="444"/>
      <c r="Q110" s="444"/>
      <c r="R110" s="444"/>
      <c r="S110" s="444"/>
      <c r="T110" s="444"/>
      <c r="U110" s="444"/>
      <c r="V110" s="444"/>
      <c r="W110" s="444"/>
      <c r="X110" s="444"/>
      <c r="Y110" s="444"/>
      <c r="Z110" s="444"/>
      <c r="AA110" s="444"/>
      <c r="AB110" s="444"/>
      <c r="AC110" s="444"/>
      <c r="AD110" s="444"/>
      <c r="AE110" s="444"/>
      <c r="AF110" s="444"/>
      <c r="AG110" s="444"/>
      <c r="AH110" s="444"/>
      <c r="AI110" s="444"/>
      <c r="AJ110" s="444"/>
      <c r="AK110" s="444"/>
      <c r="AL110" s="444"/>
      <c r="AM110" s="444"/>
      <c r="AN110" s="444"/>
      <c r="AO110" s="444"/>
      <c r="AP110" s="444"/>
      <c r="AQ110" s="444"/>
      <c r="AR110" s="444"/>
      <c r="AS110" s="444"/>
      <c r="AT110" s="445"/>
      <c r="AU110" s="94"/>
      <c r="AV110" s="94"/>
      <c r="AW110" s="94"/>
      <c r="AX110" s="94"/>
      <c r="AY110" s="94"/>
      <c r="AZ110" s="94"/>
      <c r="BA110" s="94"/>
      <c r="BB110" s="94"/>
      <c r="BC110" s="94"/>
      <c r="BD110" s="94"/>
      <c r="BE110" s="94"/>
    </row>
    <row r="111" spans="1:57" s="93" customFormat="1">
      <c r="A111" s="435"/>
      <c r="B111" s="475" t="s">
        <v>899</v>
      </c>
      <c r="C111" s="444"/>
      <c r="D111" s="444"/>
      <c r="E111" s="444"/>
      <c r="F111" s="444"/>
      <c r="G111" s="444"/>
      <c r="H111" s="444"/>
      <c r="I111" s="444"/>
      <c r="J111"/>
      <c r="K111"/>
      <c r="L111"/>
      <c r="M111"/>
      <c r="N111"/>
      <c r="O111"/>
      <c r="P111" s="444"/>
      <c r="Q111" s="444"/>
      <c r="R111" s="444"/>
      <c r="S111" s="444"/>
      <c r="T111" s="444"/>
      <c r="U111" s="444"/>
      <c r="V111" s="444"/>
      <c r="W111" s="444"/>
      <c r="X111" s="444"/>
      <c r="Y111" s="444"/>
      <c r="Z111" s="444"/>
      <c r="AA111" s="444"/>
      <c r="AB111" s="444"/>
      <c r="AC111" s="444"/>
      <c r="AD111" s="444"/>
      <c r="AE111" s="444"/>
      <c r="AF111" s="444"/>
      <c r="AG111" s="444"/>
      <c r="AH111" s="444"/>
      <c r="AI111" s="444"/>
      <c r="AJ111" s="444"/>
      <c r="AK111" s="444"/>
      <c r="AL111" s="444"/>
      <c r="AM111" s="444"/>
      <c r="AN111" s="444"/>
      <c r="AO111" s="444"/>
      <c r="AP111" s="444"/>
      <c r="AQ111" s="444"/>
      <c r="AR111" s="444"/>
      <c r="AS111" s="444"/>
      <c r="AT111" s="445"/>
      <c r="AU111" s="94"/>
      <c r="AV111" s="94"/>
      <c r="AW111" s="94"/>
      <c r="AX111" s="94"/>
      <c r="AY111" s="94"/>
      <c r="AZ111" s="94"/>
      <c r="BA111" s="94"/>
      <c r="BB111" s="94"/>
      <c r="BC111" s="94"/>
      <c r="BD111" s="94"/>
      <c r="BE111" s="94"/>
    </row>
    <row r="112" spans="1:57" s="93" customFormat="1" ht="15.75" thickBot="1">
      <c r="A112" s="435"/>
      <c r="B112" s="444"/>
      <c r="C112" s="444"/>
      <c r="D112" s="444"/>
      <c r="E112" s="444"/>
      <c r="F112" s="444"/>
      <c r="G112" s="444"/>
      <c r="H112" s="444"/>
      <c r="I112" s="444"/>
      <c r="J112"/>
      <c r="K112"/>
      <c r="L112"/>
      <c r="M112"/>
      <c r="N112"/>
      <c r="O112"/>
      <c r="P112" s="444"/>
      <c r="Q112" s="444"/>
      <c r="R112" s="444"/>
      <c r="S112" s="444"/>
      <c r="T112" s="444"/>
      <c r="U112" s="444"/>
      <c r="V112" s="444"/>
      <c r="W112" s="444"/>
      <c r="X112" s="444"/>
      <c r="Y112" s="444"/>
      <c r="Z112" s="444"/>
      <c r="AA112" s="444"/>
      <c r="AB112" s="444"/>
      <c r="AC112" s="444"/>
      <c r="AD112" s="444"/>
      <c r="AE112" s="444"/>
      <c r="AF112" s="444"/>
      <c r="AG112" s="444"/>
      <c r="AH112" s="444"/>
      <c r="AI112" s="444"/>
      <c r="AJ112" s="444"/>
      <c r="AK112" s="444"/>
      <c r="AL112" s="444"/>
      <c r="AM112" s="444"/>
      <c r="AN112" s="444"/>
      <c r="AO112" s="444"/>
      <c r="AP112" s="444"/>
      <c r="AQ112" s="444"/>
      <c r="AR112" s="444"/>
      <c r="AS112" s="444"/>
      <c r="AT112" s="445"/>
      <c r="AU112" s="94"/>
      <c r="AV112" s="94"/>
      <c r="AW112" s="94"/>
      <c r="AX112" s="94"/>
      <c r="AY112" s="94"/>
      <c r="AZ112" s="94"/>
      <c r="BA112" s="94"/>
      <c r="BB112" s="94"/>
      <c r="BC112" s="94"/>
      <c r="BD112" s="94"/>
      <c r="BE112" s="94"/>
    </row>
    <row r="113" spans="1:57" s="93" customFormat="1" ht="16.5" customHeight="1" thickBot="1">
      <c r="A113" s="435"/>
      <c r="B113" s="475"/>
      <c r="C113" s="444"/>
      <c r="D113" s="908" t="s">
        <v>641</v>
      </c>
      <c r="E113" s="893"/>
      <c r="F113" s="944" t="s">
        <v>640</v>
      </c>
      <c r="G113" s="945"/>
      <c r="H113" s="893" t="s">
        <v>644</v>
      </c>
      <c r="I113" s="894"/>
      <c r="J113"/>
      <c r="K113"/>
      <c r="L113"/>
      <c r="M113"/>
      <c r="N113"/>
      <c r="O113"/>
      <c r="P113" s="444"/>
      <c r="Q113" s="444"/>
      <c r="R113" s="444"/>
      <c r="S113" s="444"/>
      <c r="T113" s="444"/>
      <c r="U113" s="444"/>
      <c r="V113" s="444"/>
      <c r="W113" s="444"/>
      <c r="X113" s="444"/>
      <c r="Y113" s="444"/>
      <c r="Z113" s="444"/>
      <c r="AA113" s="444"/>
      <c r="AB113" s="444"/>
      <c r="AC113" s="444"/>
      <c r="AD113" s="444"/>
      <c r="AE113" s="444"/>
      <c r="AF113" s="444"/>
      <c r="AG113" s="444"/>
      <c r="AH113" s="444"/>
      <c r="AI113" s="444"/>
      <c r="AJ113" s="444"/>
      <c r="AK113" s="444"/>
      <c r="AL113" s="444"/>
      <c r="AM113" s="444"/>
      <c r="AN113" s="444"/>
      <c r="AO113" s="444"/>
      <c r="AP113" s="444"/>
      <c r="AQ113" s="444"/>
      <c r="AR113" s="444"/>
      <c r="AS113" s="444"/>
      <c r="AT113" s="445"/>
      <c r="AU113" s="94"/>
      <c r="AV113" s="94"/>
      <c r="AW113" s="94"/>
      <c r="AX113" s="94"/>
      <c r="AY113" s="94"/>
      <c r="AZ113" s="94"/>
      <c r="BA113" s="94"/>
      <c r="BB113" s="94"/>
      <c r="BC113" s="94"/>
      <c r="BD113" s="94"/>
      <c r="BE113" s="94"/>
    </row>
    <row r="114" spans="1:57" s="93" customFormat="1" ht="16.5" customHeight="1">
      <c r="A114" s="435"/>
      <c r="B114" s="946" t="s">
        <v>634</v>
      </c>
      <c r="C114" s="947"/>
      <c r="D114" s="948" t="s">
        <v>643</v>
      </c>
      <c r="E114" s="949"/>
      <c r="F114" s="950"/>
      <c r="G114" s="950"/>
      <c r="H114" s="895"/>
      <c r="I114" s="896"/>
      <c r="J114"/>
      <c r="K114"/>
      <c r="L114"/>
      <c r="M114"/>
      <c r="N114"/>
      <c r="O114"/>
      <c r="P114" s="444"/>
      <c r="Q114" s="444"/>
      <c r="R114" s="444"/>
      <c r="S114" s="444"/>
      <c r="T114" s="444"/>
      <c r="U114" s="444"/>
      <c r="V114" s="444"/>
      <c r="W114" s="444"/>
      <c r="X114" s="444"/>
      <c r="Y114" s="444"/>
      <c r="Z114" s="444"/>
      <c r="AA114" s="444"/>
      <c r="AB114" s="444"/>
      <c r="AC114" s="444"/>
      <c r="AD114" s="444"/>
      <c r="AE114" s="444"/>
      <c r="AF114" s="444"/>
      <c r="AG114" s="444"/>
      <c r="AH114" s="444"/>
      <c r="AI114" s="444"/>
      <c r="AJ114" s="444"/>
      <c r="AK114" s="444"/>
      <c r="AL114" s="444"/>
      <c r="AM114" s="444"/>
      <c r="AN114" s="444"/>
      <c r="AO114" s="444"/>
      <c r="AP114" s="444"/>
      <c r="AQ114" s="444"/>
      <c r="AR114" s="444"/>
      <c r="AS114" s="444"/>
      <c r="AT114" s="445"/>
      <c r="AU114" s="94"/>
      <c r="AV114" s="94"/>
      <c r="AW114" s="94"/>
      <c r="AX114" s="94"/>
      <c r="AY114" s="94"/>
      <c r="AZ114" s="94"/>
      <c r="BA114" s="94"/>
      <c r="BB114" s="94"/>
      <c r="BC114" s="94"/>
      <c r="BD114" s="94"/>
      <c r="BE114" s="94"/>
    </row>
    <row r="115" spans="1:57" s="93" customFormat="1" ht="16.5" customHeight="1">
      <c r="A115" s="435"/>
      <c r="B115" s="951" t="s">
        <v>635</v>
      </c>
      <c r="C115" s="952"/>
      <c r="D115" s="948" t="s">
        <v>643</v>
      </c>
      <c r="E115" s="949"/>
      <c r="F115" s="953"/>
      <c r="G115" s="953"/>
      <c r="H115" s="897"/>
      <c r="I115" s="898"/>
      <c r="J115"/>
      <c r="K115"/>
      <c r="L115"/>
      <c r="M115"/>
      <c r="N115"/>
      <c r="O115"/>
      <c r="P115" s="444"/>
      <c r="Q115" s="444"/>
      <c r="R115" s="444"/>
      <c r="S115" s="444"/>
      <c r="T115" s="444"/>
      <c r="U115" s="444"/>
      <c r="V115" s="444"/>
      <c r="W115" s="444"/>
      <c r="X115" s="444"/>
      <c r="Y115" s="444"/>
      <c r="Z115" s="444"/>
      <c r="AA115" s="444"/>
      <c r="AB115" s="444"/>
      <c r="AC115" s="444"/>
      <c r="AD115" s="444"/>
      <c r="AE115" s="444"/>
      <c r="AF115" s="444"/>
      <c r="AG115" s="444"/>
      <c r="AH115" s="444"/>
      <c r="AI115" s="444"/>
      <c r="AJ115" s="444"/>
      <c r="AK115" s="444"/>
      <c r="AL115" s="444"/>
      <c r="AM115" s="444"/>
      <c r="AN115" s="444"/>
      <c r="AO115" s="444"/>
      <c r="AP115" s="444"/>
      <c r="AQ115" s="444"/>
      <c r="AR115" s="444"/>
      <c r="AS115" s="444"/>
      <c r="AT115" s="445"/>
      <c r="AU115" s="94"/>
      <c r="AV115" s="94"/>
      <c r="AW115" s="94"/>
      <c r="AX115" s="94"/>
      <c r="AY115" s="94"/>
      <c r="AZ115" s="94"/>
      <c r="BA115" s="94"/>
      <c r="BB115" s="94"/>
      <c r="BC115" s="94"/>
      <c r="BD115" s="94"/>
      <c r="BE115" s="94"/>
    </row>
    <row r="116" spans="1:57" s="93" customFormat="1" ht="16.5" customHeight="1">
      <c r="A116" s="435"/>
      <c r="B116" s="951" t="s">
        <v>636</v>
      </c>
      <c r="C116" s="952"/>
      <c r="D116" s="948" t="s">
        <v>643</v>
      </c>
      <c r="E116" s="949"/>
      <c r="F116" s="953"/>
      <c r="G116" s="953"/>
      <c r="H116" s="897"/>
      <c r="I116" s="898"/>
      <c r="J116"/>
      <c r="K116"/>
      <c r="L116"/>
      <c r="M116"/>
      <c r="N116"/>
      <c r="O116"/>
      <c r="P116" s="444"/>
      <c r="Q116" s="444"/>
      <c r="R116" s="444"/>
      <c r="S116" s="444"/>
      <c r="T116" s="444"/>
      <c r="U116" s="444"/>
      <c r="V116" s="444"/>
      <c r="W116" s="444"/>
      <c r="X116" s="444"/>
      <c r="Y116" s="444"/>
      <c r="Z116" s="444"/>
      <c r="AA116" s="444"/>
      <c r="AB116" s="444"/>
      <c r="AC116" s="444"/>
      <c r="AD116" s="444"/>
      <c r="AE116" s="444"/>
      <c r="AF116" s="444"/>
      <c r="AG116" s="444"/>
      <c r="AH116" s="444"/>
      <c r="AI116" s="444"/>
      <c r="AJ116" s="444"/>
      <c r="AK116" s="444"/>
      <c r="AL116" s="444"/>
      <c r="AM116" s="444"/>
      <c r="AN116" s="444"/>
      <c r="AO116" s="444"/>
      <c r="AP116" s="444"/>
      <c r="AQ116" s="444"/>
      <c r="AR116" s="444"/>
      <c r="AS116" s="444"/>
      <c r="AT116" s="445"/>
      <c r="AU116" s="94"/>
      <c r="AV116" s="94"/>
      <c r="AW116" s="94"/>
      <c r="AX116" s="94"/>
      <c r="AY116" s="94"/>
      <c r="AZ116" s="94"/>
      <c r="BA116" s="94"/>
      <c r="BB116" s="94"/>
      <c r="BC116" s="94"/>
      <c r="BD116" s="94"/>
      <c r="BE116" s="94"/>
    </row>
    <row r="117" spans="1:57" s="93" customFormat="1" ht="16.5" customHeight="1">
      <c r="A117" s="435"/>
      <c r="B117" s="951" t="s">
        <v>637</v>
      </c>
      <c r="C117" s="952"/>
      <c r="D117" s="948" t="s">
        <v>643</v>
      </c>
      <c r="E117" s="949"/>
      <c r="F117" s="953"/>
      <c r="G117" s="953"/>
      <c r="H117" s="897"/>
      <c r="I117" s="898"/>
      <c r="J117"/>
      <c r="K117"/>
      <c r="L117"/>
      <c r="M117"/>
      <c r="N117"/>
      <c r="O117"/>
      <c r="P117" s="444"/>
      <c r="Q117" s="444"/>
      <c r="R117" s="444"/>
      <c r="S117" s="444"/>
      <c r="T117" s="444"/>
      <c r="U117" s="444"/>
      <c r="V117" s="444"/>
      <c r="W117" s="444"/>
      <c r="X117" s="444"/>
      <c r="Y117" s="444"/>
      <c r="Z117" s="444"/>
      <c r="AA117" s="444"/>
      <c r="AB117" s="444"/>
      <c r="AC117" s="444"/>
      <c r="AD117" s="444"/>
      <c r="AE117" s="444"/>
      <c r="AF117" s="444"/>
      <c r="AG117" s="444"/>
      <c r="AH117" s="444"/>
      <c r="AI117" s="444"/>
      <c r="AJ117" s="444"/>
      <c r="AK117" s="444"/>
      <c r="AL117" s="444"/>
      <c r="AM117" s="444"/>
      <c r="AN117" s="444"/>
      <c r="AO117" s="444"/>
      <c r="AP117" s="444"/>
      <c r="AQ117" s="444"/>
      <c r="AR117" s="444"/>
      <c r="AS117" s="444"/>
      <c r="AT117" s="445"/>
      <c r="AU117" s="94"/>
      <c r="AV117" s="94"/>
      <c r="AW117" s="94"/>
      <c r="AX117" s="94"/>
      <c r="AY117" s="94"/>
      <c r="AZ117" s="94"/>
      <c r="BA117" s="94"/>
      <c r="BB117" s="94"/>
      <c r="BC117" s="94"/>
      <c r="BD117" s="94"/>
      <c r="BE117" s="94"/>
    </row>
    <row r="118" spans="1:57" s="93" customFormat="1" ht="16.5" customHeight="1">
      <c r="A118" s="435"/>
      <c r="B118" s="951" t="s">
        <v>638</v>
      </c>
      <c r="C118" s="952"/>
      <c r="D118" s="948" t="s">
        <v>643</v>
      </c>
      <c r="E118" s="949"/>
      <c r="F118" s="953"/>
      <c r="G118" s="953"/>
      <c r="H118" s="897"/>
      <c r="I118" s="898"/>
      <c r="J118"/>
      <c r="K118"/>
      <c r="L118"/>
      <c r="M118"/>
      <c r="N118"/>
      <c r="O118"/>
      <c r="P118" s="444"/>
      <c r="Q118" s="444"/>
      <c r="R118" s="444"/>
      <c r="S118" s="444"/>
      <c r="T118" s="444"/>
      <c r="U118" s="444"/>
      <c r="V118" s="444"/>
      <c r="W118" s="444"/>
      <c r="X118" s="444"/>
      <c r="Y118" s="444"/>
      <c r="Z118" s="444"/>
      <c r="AA118" s="444"/>
      <c r="AB118" s="444"/>
      <c r="AC118" s="444"/>
      <c r="AD118" s="444"/>
      <c r="AE118" s="444"/>
      <c r="AF118" s="444"/>
      <c r="AG118" s="444"/>
      <c r="AH118" s="444"/>
      <c r="AI118" s="444"/>
      <c r="AJ118" s="444"/>
      <c r="AK118" s="444"/>
      <c r="AL118" s="444"/>
      <c r="AM118" s="444"/>
      <c r="AN118" s="444"/>
      <c r="AO118" s="444"/>
      <c r="AP118" s="444"/>
      <c r="AQ118" s="444"/>
      <c r="AR118" s="444"/>
      <c r="AS118" s="444"/>
      <c r="AT118" s="445"/>
      <c r="AU118" s="94"/>
      <c r="AV118" s="94"/>
      <c r="AW118" s="94"/>
      <c r="AX118" s="94"/>
      <c r="AY118" s="94"/>
      <c r="AZ118" s="94"/>
      <c r="BA118" s="94"/>
      <c r="BB118" s="94"/>
      <c r="BC118" s="94"/>
      <c r="BD118" s="94"/>
      <c r="BE118" s="94"/>
    </row>
    <row r="119" spans="1:57" s="93" customFormat="1" ht="16.5" customHeight="1" thickBot="1">
      <c r="A119" s="435"/>
      <c r="B119" s="939" t="s">
        <v>639</v>
      </c>
      <c r="C119" s="940"/>
      <c r="D119" s="941" t="s">
        <v>643</v>
      </c>
      <c r="E119" s="942"/>
      <c r="F119" s="943"/>
      <c r="G119" s="943"/>
      <c r="H119" s="899"/>
      <c r="I119" s="892"/>
      <c r="J119"/>
      <c r="K119"/>
      <c r="L119"/>
      <c r="M119"/>
      <c r="N119"/>
      <c r="O119"/>
      <c r="P119" s="444"/>
      <c r="Q119" s="444"/>
      <c r="R119" s="444"/>
      <c r="S119" s="444"/>
      <c r="T119" s="444"/>
      <c r="U119" s="444"/>
      <c r="V119" s="444"/>
      <c r="W119" s="444"/>
      <c r="X119" s="444"/>
      <c r="Y119" s="444"/>
      <c r="Z119" s="444"/>
      <c r="AA119" s="444"/>
      <c r="AB119" s="444"/>
      <c r="AC119" s="444"/>
      <c r="AD119" s="444"/>
      <c r="AE119" s="444"/>
      <c r="AF119" s="444"/>
      <c r="AG119" s="444"/>
      <c r="AH119" s="444"/>
      <c r="AI119" s="444"/>
      <c r="AJ119" s="444"/>
      <c r="AK119" s="444"/>
      <c r="AL119" s="444"/>
      <c r="AM119" s="444"/>
      <c r="AN119" s="444"/>
      <c r="AO119" s="444"/>
      <c r="AP119" s="444"/>
      <c r="AQ119" s="444"/>
      <c r="AR119" s="444"/>
      <c r="AS119" s="444"/>
      <c r="AT119" s="445"/>
      <c r="AU119" s="94"/>
      <c r="AV119" s="94"/>
      <c r="AW119" s="94"/>
      <c r="AX119" s="94"/>
      <c r="AY119" s="94"/>
      <c r="AZ119" s="94"/>
      <c r="BA119" s="94"/>
      <c r="BB119" s="94"/>
      <c r="BC119" s="94"/>
      <c r="BD119" s="94"/>
      <c r="BE119" s="94"/>
    </row>
    <row r="120" spans="1:57">
      <c r="B120" s="475" t="s">
        <v>899</v>
      </c>
      <c r="J120"/>
      <c r="K120"/>
      <c r="L120"/>
      <c r="M120"/>
      <c r="N120"/>
      <c r="O120"/>
    </row>
  </sheetData>
  <mergeCells count="139">
    <mergeCell ref="H8:J11"/>
    <mergeCell ref="K8:M11"/>
    <mergeCell ref="B12:C12"/>
    <mergeCell ref="E12:F12"/>
    <mergeCell ref="B8:D11"/>
    <mergeCell ref="E8:G11"/>
    <mergeCell ref="Z8:AB11"/>
    <mergeCell ref="B21:C21"/>
    <mergeCell ref="E21:F21"/>
    <mergeCell ref="B17:G17"/>
    <mergeCell ref="AO8:AQ11"/>
    <mergeCell ref="AC8:AE11"/>
    <mergeCell ref="AF8:AH11"/>
    <mergeCell ref="AL12:AM12"/>
    <mergeCell ref="AO12:AP12"/>
    <mergeCell ref="W12:X12"/>
    <mergeCell ref="Z12:AA12"/>
    <mergeCell ref="T12:U12"/>
    <mergeCell ref="N12:O12"/>
    <mergeCell ref="AL8:AN11"/>
    <mergeCell ref="AI8:AK11"/>
    <mergeCell ref="Q12:R12"/>
    <mergeCell ref="N8:P11"/>
    <mergeCell ref="Q8:S11"/>
    <mergeCell ref="T8:V11"/>
    <mergeCell ref="W8:Y11"/>
    <mergeCell ref="AC12:AD12"/>
    <mergeCell ref="AF12:AG12"/>
    <mergeCell ref="AI12:AJ12"/>
    <mergeCell ref="Z80:AG81"/>
    <mergeCell ref="Z82:AC82"/>
    <mergeCell ref="AD82:AG82"/>
    <mergeCell ref="B80:I81"/>
    <mergeCell ref="J80:Q81"/>
    <mergeCell ref="N82:Q82"/>
    <mergeCell ref="R82:U82"/>
    <mergeCell ref="V82:Y82"/>
    <mergeCell ref="R80:Y81"/>
    <mergeCell ref="B53:C53"/>
    <mergeCell ref="D53:E53"/>
    <mergeCell ref="F53:G53"/>
    <mergeCell ref="D104:E104"/>
    <mergeCell ref="F104:G104"/>
    <mergeCell ref="B94:D94"/>
    <mergeCell ref="E94:G94"/>
    <mergeCell ref="B58:C58"/>
    <mergeCell ref="D58:E58"/>
    <mergeCell ref="F58:G58"/>
    <mergeCell ref="B70:C70"/>
    <mergeCell ref="D70:E70"/>
    <mergeCell ref="F70:G70"/>
    <mergeCell ref="B82:E82"/>
    <mergeCell ref="B92:J93"/>
    <mergeCell ref="H53:I53"/>
    <mergeCell ref="J53:K53"/>
    <mergeCell ref="H70:I70"/>
    <mergeCell ref="J70:K70"/>
    <mergeCell ref="F82:I82"/>
    <mergeCell ref="J82:M82"/>
    <mergeCell ref="L92:M94"/>
    <mergeCell ref="H58:I58"/>
    <mergeCell ref="J58:K58"/>
    <mergeCell ref="B105:C105"/>
    <mergeCell ref="D105:E105"/>
    <mergeCell ref="F105:G105"/>
    <mergeCell ref="B106:C106"/>
    <mergeCell ref="D106:E106"/>
    <mergeCell ref="F106:G106"/>
    <mergeCell ref="B107:C107"/>
    <mergeCell ref="D107:E107"/>
    <mergeCell ref="F107:G107"/>
    <mergeCell ref="B108:C108"/>
    <mergeCell ref="D108:E108"/>
    <mergeCell ref="F108:G108"/>
    <mergeCell ref="B109:C109"/>
    <mergeCell ref="D109:E109"/>
    <mergeCell ref="F109:G109"/>
    <mergeCell ref="B110:C110"/>
    <mergeCell ref="D110:E110"/>
    <mergeCell ref="F110:G110"/>
    <mergeCell ref="B119:C119"/>
    <mergeCell ref="D119:E119"/>
    <mergeCell ref="F119:G119"/>
    <mergeCell ref="D113:E113"/>
    <mergeCell ref="F113:G113"/>
    <mergeCell ref="B114:C114"/>
    <mergeCell ref="D114:E114"/>
    <mergeCell ref="F114:G114"/>
    <mergeCell ref="B115:C115"/>
    <mergeCell ref="D115:E115"/>
    <mergeCell ref="F115:G115"/>
    <mergeCell ref="B116:C116"/>
    <mergeCell ref="D116:E116"/>
    <mergeCell ref="F116:G116"/>
    <mergeCell ref="B117:C117"/>
    <mergeCell ref="D117:E117"/>
    <mergeCell ref="F117:G117"/>
    <mergeCell ref="B118:C118"/>
    <mergeCell ref="D118:E118"/>
    <mergeCell ref="F118:G118"/>
    <mergeCell ref="AF7:AQ7"/>
    <mergeCell ref="H41:I41"/>
    <mergeCell ref="J41:K41"/>
    <mergeCell ref="L41:M41"/>
    <mergeCell ref="H12:I12"/>
    <mergeCell ref="K12:L12"/>
    <mergeCell ref="H29:H31"/>
    <mergeCell ref="I29:I31"/>
    <mergeCell ref="J29:J31"/>
    <mergeCell ref="K29:K31"/>
    <mergeCell ref="B7:M7"/>
    <mergeCell ref="N7:AE7"/>
    <mergeCell ref="B41:C41"/>
    <mergeCell ref="B29:B31"/>
    <mergeCell ref="C29:C31"/>
    <mergeCell ref="D29:D31"/>
    <mergeCell ref="D41:E41"/>
    <mergeCell ref="F41:G41"/>
    <mergeCell ref="E29:E31"/>
    <mergeCell ref="F29:F31"/>
    <mergeCell ref="G29:G31"/>
    <mergeCell ref="B28:K28"/>
    <mergeCell ref="B18:D20"/>
    <mergeCell ref="E18:G20"/>
    <mergeCell ref="H110:I110"/>
    <mergeCell ref="H113:I113"/>
    <mergeCell ref="H114:I114"/>
    <mergeCell ref="H115:I115"/>
    <mergeCell ref="H116:I116"/>
    <mergeCell ref="H117:I117"/>
    <mergeCell ref="H118:I118"/>
    <mergeCell ref="H119:I119"/>
    <mergeCell ref="H94:J94"/>
    <mergeCell ref="H104:I104"/>
    <mergeCell ref="H105:I105"/>
    <mergeCell ref="H106:I106"/>
    <mergeCell ref="H107:I107"/>
    <mergeCell ref="H108:I108"/>
    <mergeCell ref="H109:I10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499984740745262"/>
  </sheetPr>
  <dimension ref="A1:BU32"/>
  <sheetViews>
    <sheetView topLeftCell="K1" zoomScale="75" zoomScaleNormal="75" workbookViewId="0"/>
  </sheetViews>
  <sheetFormatPr defaultRowHeight="15"/>
  <cols>
    <col min="1" max="1" width="15.28515625" customWidth="1"/>
    <col min="2" max="4" width="24.42578125" style="1" customWidth="1"/>
    <col min="5" max="5" width="39.28515625" style="1" customWidth="1"/>
    <col min="6" max="6" width="48.7109375" style="1" customWidth="1"/>
    <col min="7" max="7" width="26.7109375" style="600" customWidth="1"/>
    <col min="8" max="8" width="63" style="600" customWidth="1"/>
    <col min="9" max="9" width="21.42578125" customWidth="1"/>
    <col min="10" max="10" width="28.85546875" style="601" customWidth="1"/>
    <col min="11" max="11" width="50.5703125" customWidth="1"/>
    <col min="12" max="12" width="26.85546875" customWidth="1"/>
    <col min="13" max="13" width="16.7109375" style="2" customWidth="1"/>
    <col min="14" max="14" width="22.7109375" style="600" customWidth="1"/>
    <col min="15" max="15" width="19" customWidth="1"/>
    <col min="16" max="16" width="23.28515625" customWidth="1"/>
    <col min="17" max="19" width="22.7109375" customWidth="1"/>
    <col min="20" max="20" width="16.7109375" style="2" customWidth="1"/>
    <col min="21" max="23" width="16.7109375" customWidth="1"/>
    <col min="24" max="25" width="19.28515625" style="2" customWidth="1"/>
    <col min="26" max="26" width="58" customWidth="1"/>
    <col min="27" max="27" width="16.7109375" customWidth="1"/>
    <col min="28" max="29" width="24.7109375" customWidth="1"/>
    <col min="30" max="30" width="25.42578125" customWidth="1"/>
    <col min="31" max="32" width="22.7109375" customWidth="1"/>
    <col min="33" max="33" width="32.28515625" customWidth="1"/>
    <col min="34" max="34" width="62.28515625" customWidth="1"/>
    <col min="35" max="35" width="16.5703125" customWidth="1"/>
    <col min="36" max="36" width="27.28515625" customWidth="1"/>
    <col min="37" max="37" width="30.140625" customWidth="1"/>
    <col min="38" max="38" width="27.140625" customWidth="1"/>
    <col min="39" max="40" width="22.7109375" customWidth="1"/>
    <col min="41" max="41" width="38.5703125" customWidth="1"/>
    <col min="42" max="42" width="56.7109375" customWidth="1"/>
    <col min="43" max="43" width="16.7109375" customWidth="1"/>
    <col min="44" max="44" width="29.7109375" customWidth="1"/>
    <col min="45" max="45" width="32.7109375" customWidth="1"/>
    <col min="46" max="46" width="28.85546875" customWidth="1"/>
    <col min="47" max="48" width="22.7109375" customWidth="1"/>
    <col min="49" max="49" width="35.85546875" customWidth="1"/>
    <col min="50" max="50" width="26.7109375" style="2" customWidth="1"/>
    <col min="51" max="51" width="48.5703125" customWidth="1"/>
    <col min="52" max="52" width="20.7109375" customWidth="1"/>
    <col min="53" max="53" width="44.7109375" customWidth="1"/>
    <col min="54" max="54" width="26.7109375" style="2" customWidth="1"/>
    <col min="55" max="55" width="23" customWidth="1"/>
    <col min="56" max="56" width="28.5703125" customWidth="1"/>
    <col min="57" max="57" width="32.7109375" style="2" customWidth="1"/>
    <col min="58" max="58" width="31.42578125" style="600" customWidth="1"/>
    <col min="59" max="59" width="34.28515625" style="600" customWidth="1"/>
    <col min="60" max="62" width="13.85546875" style="2" customWidth="1"/>
    <col min="63" max="63" width="19.7109375" style="2" customWidth="1"/>
    <col min="64" max="64" width="17.42578125" style="2" customWidth="1"/>
    <col min="65" max="68" width="15.140625" style="2" customWidth="1"/>
    <col min="69" max="69" width="20.7109375" style="2" customWidth="1"/>
    <col min="70" max="72" width="15.140625" style="2" customWidth="1"/>
  </cols>
  <sheetData>
    <row r="1" spans="1:73" s="840" customFormat="1" ht="27">
      <c r="A1" s="378" t="s">
        <v>1048</v>
      </c>
      <c r="B1" s="379"/>
      <c r="C1" s="379"/>
      <c r="D1" s="380"/>
      <c r="E1" s="380"/>
      <c r="F1" s="608" t="s">
        <v>970</v>
      </c>
      <c r="G1" s="380"/>
      <c r="H1" s="380"/>
      <c r="I1" s="380"/>
      <c r="J1" s="380"/>
      <c r="K1" s="380"/>
      <c r="L1" s="380"/>
      <c r="M1" s="381"/>
      <c r="N1" s="608" t="s">
        <v>970</v>
      </c>
      <c r="O1" s="382"/>
      <c r="P1" s="382"/>
      <c r="Q1" s="382"/>
      <c r="R1" s="382"/>
      <c r="S1" s="382"/>
      <c r="T1" s="383"/>
      <c r="U1" s="383"/>
      <c r="V1" s="384"/>
      <c r="W1" s="384"/>
      <c r="X1" s="384"/>
      <c r="Y1" s="385"/>
      <c r="Z1" s="385"/>
      <c r="AA1" s="385"/>
      <c r="AB1" s="385"/>
      <c r="AC1" s="385"/>
      <c r="AD1" s="385"/>
      <c r="AE1" s="385"/>
      <c r="AF1" s="385"/>
      <c r="AG1" s="385"/>
      <c r="AH1" s="385"/>
      <c r="AI1" s="385"/>
      <c r="AJ1" s="385"/>
      <c r="AK1" s="385"/>
      <c r="AL1" s="385"/>
      <c r="AM1" s="385"/>
      <c r="AN1" s="385"/>
      <c r="AO1" s="385"/>
      <c r="AP1" s="385"/>
      <c r="AQ1" s="385"/>
      <c r="AR1" s="385"/>
      <c r="AS1" s="385"/>
      <c r="AT1" s="385"/>
      <c r="AU1" s="385"/>
      <c r="AV1" s="385"/>
      <c r="AW1" s="385"/>
      <c r="AX1" s="385"/>
      <c r="AY1" s="385"/>
      <c r="AZ1" s="385"/>
      <c r="BA1" s="385"/>
      <c r="BB1" s="385"/>
      <c r="BC1" s="385"/>
      <c r="BD1" s="385"/>
      <c r="BE1" s="385"/>
      <c r="BF1" s="385"/>
      <c r="BG1" s="385"/>
      <c r="BH1" s="385"/>
      <c r="BI1" s="385"/>
      <c r="BJ1" s="385"/>
      <c r="BK1" s="385"/>
      <c r="BL1" s="385"/>
      <c r="BM1" s="385"/>
      <c r="BN1" s="385"/>
      <c r="BO1" s="385"/>
      <c r="BP1" s="385"/>
      <c r="BQ1" s="385"/>
      <c r="BR1" s="385"/>
      <c r="BS1" s="385"/>
      <c r="BT1" s="843"/>
    </row>
    <row r="2" spans="1:73" s="840" customFormat="1" ht="21" thickBot="1">
      <c r="A2" s="386"/>
      <c r="B2" s="387"/>
      <c r="C2" s="387"/>
      <c r="D2" s="388"/>
      <c r="E2" s="388"/>
      <c r="F2" s="611" t="s">
        <v>1049</v>
      </c>
      <c r="G2" s="388"/>
      <c r="H2" s="388"/>
      <c r="I2" s="388"/>
      <c r="J2" s="388"/>
      <c r="K2" s="388"/>
      <c r="L2" s="388"/>
      <c r="M2" s="389"/>
      <c r="N2" s="611" t="s">
        <v>972</v>
      </c>
      <c r="O2" s="389"/>
      <c r="P2" s="389"/>
      <c r="Q2" s="389"/>
      <c r="R2" s="389"/>
      <c r="S2" s="389"/>
      <c r="T2" s="390"/>
      <c r="U2" s="390"/>
      <c r="V2" s="391"/>
      <c r="W2" s="391"/>
      <c r="X2" s="391"/>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c r="BM2" s="392"/>
      <c r="BN2" s="392"/>
      <c r="BO2" s="392"/>
      <c r="BP2" s="392"/>
      <c r="BQ2" s="392"/>
      <c r="BR2" s="392"/>
      <c r="BS2" s="392"/>
      <c r="BT2" s="844"/>
    </row>
    <row r="3" spans="1:73" s="3" customFormat="1" ht="17.25" customHeight="1" thickBot="1">
      <c r="A3" s="840"/>
      <c r="B3" s="1"/>
      <c r="C3" s="1"/>
      <c r="D3" s="1"/>
      <c r="E3" s="1"/>
      <c r="F3" s="1"/>
      <c r="G3" s="600"/>
      <c r="H3" s="600"/>
      <c r="I3" s="840"/>
      <c r="J3" s="601"/>
      <c r="K3" s="840"/>
      <c r="L3" s="840"/>
      <c r="M3" s="2"/>
      <c r="N3" s="600"/>
      <c r="O3" s="840"/>
      <c r="P3" s="840"/>
      <c r="Q3" s="840"/>
      <c r="R3" s="840"/>
      <c r="S3" s="840"/>
      <c r="T3" s="2"/>
      <c r="U3" s="840"/>
      <c r="V3" s="840"/>
      <c r="W3" s="840"/>
      <c r="X3" s="2"/>
      <c r="Y3" s="2"/>
      <c r="Z3" s="840"/>
      <c r="AA3" s="840"/>
      <c r="AB3" s="840"/>
      <c r="AC3" s="840"/>
      <c r="AD3" s="840"/>
      <c r="AE3" s="840"/>
      <c r="AF3" s="840" t="s">
        <v>1047</v>
      </c>
      <c r="AG3" s="840"/>
      <c r="AH3" s="840"/>
      <c r="AI3" s="840"/>
      <c r="AJ3" s="840"/>
      <c r="AK3" s="840"/>
      <c r="AL3" s="840"/>
      <c r="AM3" s="840"/>
      <c r="AN3"/>
      <c r="AO3"/>
      <c r="AP3"/>
      <c r="AQ3"/>
      <c r="AR3"/>
      <c r="AS3"/>
      <c r="AT3"/>
      <c r="AU3"/>
      <c r="AV3"/>
      <c r="AW3"/>
    </row>
    <row r="4" spans="1:73" s="3" customFormat="1" ht="13.5" customHeight="1">
      <c r="A4" s="1087" t="s">
        <v>1029</v>
      </c>
      <c r="B4" s="1088"/>
      <c r="C4" s="1089"/>
      <c r="D4" s="1085" t="s">
        <v>1028</v>
      </c>
      <c r="E4" s="1092" t="s">
        <v>679</v>
      </c>
      <c r="F4" s="1112" t="s">
        <v>680</v>
      </c>
      <c r="G4" s="1112"/>
      <c r="H4" s="1112"/>
      <c r="I4" s="1113"/>
      <c r="J4" s="1090" t="s">
        <v>1030</v>
      </c>
      <c r="K4" s="1092" t="s">
        <v>686</v>
      </c>
      <c r="L4" s="1089"/>
      <c r="M4" s="1087" t="s">
        <v>683</v>
      </c>
      <c r="N4" s="1089"/>
      <c r="O4" s="1087" t="s">
        <v>1031</v>
      </c>
      <c r="P4" s="1089"/>
      <c r="Q4" s="1078" t="s">
        <v>678</v>
      </c>
      <c r="R4" s="1078"/>
      <c r="S4" s="1079"/>
      <c r="T4" s="1080" t="s">
        <v>1016</v>
      </c>
      <c r="U4" s="1081"/>
      <c r="V4" s="1081"/>
      <c r="W4" s="1082"/>
      <c r="X4" s="1080" t="s">
        <v>1017</v>
      </c>
      <c r="Y4" s="1082"/>
      <c r="Z4" s="1080" t="s">
        <v>698</v>
      </c>
      <c r="AA4" s="1081"/>
      <c r="AB4" s="1081"/>
      <c r="AC4" s="1081"/>
      <c r="AD4" s="1081"/>
      <c r="AE4" s="1081"/>
      <c r="AF4" s="1081"/>
      <c r="AG4" s="1082"/>
      <c r="AH4" s="1072" t="s">
        <v>699</v>
      </c>
      <c r="AI4" s="1073"/>
      <c r="AJ4" s="1073"/>
      <c r="AK4" s="1073"/>
      <c r="AL4" s="1073"/>
      <c r="AM4" s="1073"/>
      <c r="AN4" s="1073"/>
      <c r="AO4" s="1073"/>
      <c r="AP4" s="1072" t="s">
        <v>700</v>
      </c>
      <c r="AQ4" s="1073"/>
      <c r="AR4" s="1073"/>
      <c r="AS4" s="1073"/>
      <c r="AT4" s="1073"/>
      <c r="AU4" s="1073"/>
      <c r="AV4" s="1073"/>
      <c r="AW4" s="1076"/>
      <c r="AX4" s="1085" t="s">
        <v>27</v>
      </c>
      <c r="AY4" s="1066" t="s">
        <v>691</v>
      </c>
      <c r="AZ4" s="1067"/>
      <c r="BA4" s="1067"/>
      <c r="BB4" s="1066" t="s">
        <v>670</v>
      </c>
      <c r="BC4" s="1067"/>
      <c r="BD4" s="1070"/>
      <c r="BE4" s="1068" t="s">
        <v>1044</v>
      </c>
      <c r="BF4" s="1069"/>
      <c r="BG4" s="1071"/>
      <c r="BH4" s="1103" t="s">
        <v>688</v>
      </c>
      <c r="BI4" s="1104"/>
      <c r="BJ4" s="1104"/>
      <c r="BK4" s="1104"/>
      <c r="BL4" s="1104"/>
      <c r="BM4" s="1104"/>
      <c r="BN4" s="1104"/>
      <c r="BO4" s="1104"/>
      <c r="BP4" s="1104"/>
      <c r="BQ4" s="1104"/>
      <c r="BR4" s="1104"/>
      <c r="BS4" s="1104"/>
      <c r="BT4" s="1105"/>
      <c r="BU4" s="300"/>
    </row>
    <row r="5" spans="1:73" s="3" customFormat="1" ht="13.5" customHeight="1" thickBot="1">
      <c r="A5" s="1087"/>
      <c r="B5" s="1088"/>
      <c r="C5" s="1089"/>
      <c r="D5" s="1086"/>
      <c r="E5" s="1093"/>
      <c r="F5" s="1088"/>
      <c r="G5" s="1088"/>
      <c r="H5" s="1088"/>
      <c r="I5" s="1089"/>
      <c r="J5" s="1091"/>
      <c r="K5" s="1093"/>
      <c r="L5" s="1089"/>
      <c r="M5" s="1087"/>
      <c r="N5" s="1089"/>
      <c r="O5" s="1087"/>
      <c r="P5" s="1089"/>
      <c r="Q5" s="1078"/>
      <c r="R5" s="1078"/>
      <c r="S5" s="1079"/>
      <c r="T5" s="1072"/>
      <c r="U5" s="1073"/>
      <c r="V5" s="1073"/>
      <c r="W5" s="1083"/>
      <c r="X5" s="1074"/>
      <c r="Y5" s="1084"/>
      <c r="Z5" s="1074"/>
      <c r="AA5" s="1075"/>
      <c r="AB5" s="1075"/>
      <c r="AC5" s="1075"/>
      <c r="AD5" s="1075"/>
      <c r="AE5" s="1075"/>
      <c r="AF5" s="1075"/>
      <c r="AG5" s="1084"/>
      <c r="AH5" s="1074"/>
      <c r="AI5" s="1075"/>
      <c r="AJ5" s="1075"/>
      <c r="AK5" s="1075"/>
      <c r="AL5" s="1075"/>
      <c r="AM5" s="1075"/>
      <c r="AN5" s="1075"/>
      <c r="AO5" s="1075"/>
      <c r="AP5" s="1074"/>
      <c r="AQ5" s="1075"/>
      <c r="AR5" s="1075"/>
      <c r="AS5" s="1075"/>
      <c r="AT5" s="1075"/>
      <c r="AU5" s="1075"/>
      <c r="AV5" s="1075"/>
      <c r="AW5" s="1077"/>
      <c r="AX5" s="1086"/>
      <c r="AY5" s="1068"/>
      <c r="AZ5" s="1069"/>
      <c r="BA5" s="1069"/>
      <c r="BB5" s="1068"/>
      <c r="BC5" s="1069"/>
      <c r="BD5" s="1071"/>
      <c r="BE5" s="1068"/>
      <c r="BF5" s="1069"/>
      <c r="BG5" s="1071"/>
      <c r="BH5" s="1103"/>
      <c r="BI5" s="1104"/>
      <c r="BJ5" s="1104"/>
      <c r="BK5" s="1104"/>
      <c r="BL5" s="1104"/>
      <c r="BM5" s="1104"/>
      <c r="BN5" s="1104"/>
      <c r="BO5" s="1104"/>
      <c r="BP5" s="1104"/>
      <c r="BQ5" s="1104"/>
      <c r="BR5" s="1104"/>
      <c r="BS5" s="1104"/>
      <c r="BT5" s="1105"/>
    </row>
    <row r="6" spans="1:73" s="3" customFormat="1" ht="13.5" customHeight="1" thickBot="1">
      <c r="A6" s="1106" t="s">
        <v>645</v>
      </c>
      <c r="B6" s="1106" t="s">
        <v>646</v>
      </c>
      <c r="C6" s="1106" t="s">
        <v>647</v>
      </c>
      <c r="D6" s="1108" t="s">
        <v>705</v>
      </c>
      <c r="E6" s="1094" t="s">
        <v>648</v>
      </c>
      <c r="F6" s="1094" t="s">
        <v>681</v>
      </c>
      <c r="G6" s="1096" t="s">
        <v>913</v>
      </c>
      <c r="H6" s="1110" t="s">
        <v>1045</v>
      </c>
      <c r="I6" s="1094" t="s">
        <v>1043</v>
      </c>
      <c r="J6" s="1099" t="s">
        <v>649</v>
      </c>
      <c r="K6" s="1101" t="s">
        <v>748</v>
      </c>
      <c r="L6" s="1094" t="s">
        <v>657</v>
      </c>
      <c r="M6" s="1114" t="s">
        <v>650</v>
      </c>
      <c r="N6" s="1042" t="s">
        <v>656</v>
      </c>
      <c r="O6" s="1042" t="s">
        <v>1042</v>
      </c>
      <c r="P6" s="1042" t="s">
        <v>1041</v>
      </c>
      <c r="Q6" s="1042" t="s">
        <v>651</v>
      </c>
      <c r="R6" s="1042" t="s">
        <v>652</v>
      </c>
      <c r="S6" s="1042" t="s">
        <v>653</v>
      </c>
      <c r="T6" s="1042" t="s">
        <v>654</v>
      </c>
      <c r="U6" s="1042" t="s">
        <v>701</v>
      </c>
      <c r="V6" s="1042" t="s">
        <v>702</v>
      </c>
      <c r="W6" s="1042" t="s">
        <v>703</v>
      </c>
      <c r="X6" s="1042" t="s">
        <v>697</v>
      </c>
      <c r="Y6" s="837"/>
      <c r="Z6" s="1046" t="s">
        <v>1022</v>
      </c>
      <c r="AA6" s="1042" t="s">
        <v>673</v>
      </c>
      <c r="AB6" s="1042" t="s">
        <v>674</v>
      </c>
      <c r="AC6" s="1042" t="s">
        <v>675</v>
      </c>
      <c r="AD6" s="1042" t="s">
        <v>1023</v>
      </c>
      <c r="AE6" s="1042" t="s">
        <v>677</v>
      </c>
      <c r="AF6" s="1042" t="s">
        <v>655</v>
      </c>
      <c r="AG6" s="1042" t="s">
        <v>1024</v>
      </c>
      <c r="AH6" s="1046" t="s">
        <v>1025</v>
      </c>
      <c r="AI6" s="1042" t="s">
        <v>673</v>
      </c>
      <c r="AJ6" s="1042" t="s">
        <v>674</v>
      </c>
      <c r="AK6" s="1042" t="s">
        <v>675</v>
      </c>
      <c r="AL6" s="1042" t="s">
        <v>676</v>
      </c>
      <c r="AM6" s="1042" t="s">
        <v>677</v>
      </c>
      <c r="AN6" s="1042" t="s">
        <v>655</v>
      </c>
      <c r="AO6" s="1042" t="s">
        <v>1024</v>
      </c>
      <c r="AP6" s="1046" t="s">
        <v>1026</v>
      </c>
      <c r="AQ6" s="1042" t="s">
        <v>673</v>
      </c>
      <c r="AR6" s="1042" t="s">
        <v>674</v>
      </c>
      <c r="AS6" s="1042" t="s">
        <v>675</v>
      </c>
      <c r="AT6" s="1042" t="s">
        <v>676</v>
      </c>
      <c r="AU6" s="1042" t="s">
        <v>677</v>
      </c>
      <c r="AV6" s="1042" t="s">
        <v>655</v>
      </c>
      <c r="AW6" s="1042" t="s">
        <v>1024</v>
      </c>
      <c r="AX6" s="1042" t="s">
        <v>692</v>
      </c>
      <c r="AY6" s="1046" t="s">
        <v>819</v>
      </c>
      <c r="AZ6" s="1042" t="s">
        <v>690</v>
      </c>
      <c r="BA6" s="1046" t="s">
        <v>1027</v>
      </c>
      <c r="BB6" s="1042" t="s">
        <v>689</v>
      </c>
      <c r="BC6" s="1042" t="s">
        <v>671</v>
      </c>
      <c r="BD6" s="1042" t="s">
        <v>926</v>
      </c>
      <c r="BE6" s="1042" t="s">
        <v>1078</v>
      </c>
      <c r="BF6" s="1042" t="s">
        <v>906</v>
      </c>
      <c r="BG6" s="1063" t="s">
        <v>1021</v>
      </c>
      <c r="BH6" s="1034"/>
      <c r="BI6" s="1034"/>
      <c r="BJ6" s="1034"/>
      <c r="BK6" s="1034"/>
      <c r="BL6" s="1034"/>
      <c r="BM6" s="1033"/>
      <c r="BN6" s="1034"/>
      <c r="BO6" s="1034"/>
      <c r="BP6" s="1034"/>
      <c r="BQ6" s="1034"/>
      <c r="BR6" s="1033"/>
      <c r="BS6" s="1034"/>
      <c r="BT6" s="1035"/>
    </row>
    <row r="7" spans="1:73" s="3" customFormat="1" ht="13.5" customHeight="1" thickBot="1">
      <c r="A7" s="1107"/>
      <c r="B7" s="1107"/>
      <c r="C7" s="1107"/>
      <c r="D7" s="1109"/>
      <c r="E7" s="1095"/>
      <c r="F7" s="1095"/>
      <c r="G7" s="1097"/>
      <c r="H7" s="1111"/>
      <c r="I7" s="1095"/>
      <c r="J7" s="1100"/>
      <c r="K7" s="1102"/>
      <c r="L7" s="1095"/>
      <c r="M7" s="1115"/>
      <c r="N7" s="1043"/>
      <c r="O7" s="1043"/>
      <c r="P7" s="1043"/>
      <c r="Q7" s="1043"/>
      <c r="R7" s="1043"/>
      <c r="S7" s="1043"/>
      <c r="T7" s="1043"/>
      <c r="U7" s="1043"/>
      <c r="V7" s="1043"/>
      <c r="W7" s="1043"/>
      <c r="X7" s="1043"/>
      <c r="Y7" s="838"/>
      <c r="Z7" s="1047"/>
      <c r="AA7" s="1043"/>
      <c r="AB7" s="1043"/>
      <c r="AC7" s="1043"/>
      <c r="AD7" s="1043"/>
      <c r="AE7" s="1043"/>
      <c r="AF7" s="1043"/>
      <c r="AG7" s="1043"/>
      <c r="AH7" s="1047"/>
      <c r="AI7" s="1043"/>
      <c r="AJ7" s="1043"/>
      <c r="AK7" s="1043"/>
      <c r="AL7" s="1043"/>
      <c r="AM7" s="1043"/>
      <c r="AN7" s="1043"/>
      <c r="AO7" s="1043"/>
      <c r="AP7" s="1047"/>
      <c r="AQ7" s="1043"/>
      <c r="AR7" s="1043"/>
      <c r="AS7" s="1043"/>
      <c r="AT7" s="1043"/>
      <c r="AU7" s="1043"/>
      <c r="AV7" s="1043"/>
      <c r="AW7" s="1043"/>
      <c r="AX7" s="1043"/>
      <c r="AY7" s="1047"/>
      <c r="AZ7" s="1043"/>
      <c r="BA7" s="1047"/>
      <c r="BB7" s="1043"/>
      <c r="BC7" s="1043"/>
      <c r="BD7" s="1043"/>
      <c r="BE7" s="1043"/>
      <c r="BF7" s="1043"/>
      <c r="BG7" s="1064"/>
      <c r="BH7" s="1037"/>
      <c r="BI7" s="1037"/>
      <c r="BJ7" s="1037"/>
      <c r="BK7" s="1037"/>
      <c r="BL7" s="1037"/>
      <c r="BM7" s="1036"/>
      <c r="BN7" s="1037"/>
      <c r="BO7" s="1037"/>
      <c r="BP7" s="1037"/>
      <c r="BQ7" s="1037"/>
      <c r="BR7" s="1036"/>
      <c r="BS7" s="1037"/>
      <c r="BT7" s="1038"/>
    </row>
    <row r="8" spans="1:73" s="3" customFormat="1" ht="13.5" customHeight="1" thickBot="1">
      <c r="A8" s="1107"/>
      <c r="B8" s="1107"/>
      <c r="C8" s="1107"/>
      <c r="D8" s="1109"/>
      <c r="E8" s="1095"/>
      <c r="F8" s="1095"/>
      <c r="G8" s="1097"/>
      <c r="H8" s="1111"/>
      <c r="I8" s="1095"/>
      <c r="J8" s="1100"/>
      <c r="K8" s="1102"/>
      <c r="L8" s="1095"/>
      <c r="M8" s="1115"/>
      <c r="N8" s="1043"/>
      <c r="O8" s="1043"/>
      <c r="P8" s="1043"/>
      <c r="Q8" s="1043"/>
      <c r="R8" s="1043"/>
      <c r="S8" s="1043"/>
      <c r="T8" s="1043"/>
      <c r="U8" s="1043"/>
      <c r="V8" s="1043"/>
      <c r="W8" s="1043"/>
      <c r="X8" s="1043"/>
      <c r="Y8" s="838"/>
      <c r="Z8" s="1047"/>
      <c r="AA8" s="1043"/>
      <c r="AB8" s="1043"/>
      <c r="AC8" s="1043"/>
      <c r="AD8" s="1043"/>
      <c r="AE8" s="1043"/>
      <c r="AF8" s="1043"/>
      <c r="AG8" s="1043"/>
      <c r="AH8" s="1047"/>
      <c r="AI8" s="1043"/>
      <c r="AJ8" s="1043"/>
      <c r="AK8" s="1043"/>
      <c r="AL8" s="1043"/>
      <c r="AM8" s="1043"/>
      <c r="AN8" s="1043"/>
      <c r="AO8" s="1043"/>
      <c r="AP8" s="1047"/>
      <c r="AQ8" s="1043"/>
      <c r="AR8" s="1043"/>
      <c r="AS8" s="1043"/>
      <c r="AT8" s="1043"/>
      <c r="AU8" s="1043"/>
      <c r="AV8" s="1043"/>
      <c r="AW8" s="1043"/>
      <c r="AX8" s="1043"/>
      <c r="AY8" s="1047"/>
      <c r="AZ8" s="1043"/>
      <c r="BA8" s="1047"/>
      <c r="BB8" s="1043"/>
      <c r="BC8" s="1043"/>
      <c r="BD8" s="1043"/>
      <c r="BE8" s="1043"/>
      <c r="BF8" s="1043"/>
      <c r="BG8" s="1064"/>
      <c r="BH8" s="1037"/>
      <c r="BI8" s="1037"/>
      <c r="BJ8" s="1037"/>
      <c r="BK8" s="1037"/>
      <c r="BL8" s="1037"/>
      <c r="BM8" s="1036"/>
      <c r="BN8" s="1037"/>
      <c r="BO8" s="1037"/>
      <c r="BP8" s="1037"/>
      <c r="BQ8" s="1037"/>
      <c r="BR8" s="1036"/>
      <c r="BS8" s="1037"/>
      <c r="BT8" s="1038"/>
    </row>
    <row r="9" spans="1:73" s="3" customFormat="1" ht="16.5" customHeight="1" thickBot="1">
      <c r="A9" s="1107"/>
      <c r="B9" s="1107"/>
      <c r="C9" s="1107"/>
      <c r="D9" s="1109"/>
      <c r="E9" s="1095"/>
      <c r="F9" s="1095"/>
      <c r="G9" s="1097"/>
      <c r="H9" s="1111"/>
      <c r="I9" s="1095"/>
      <c r="J9" s="1100"/>
      <c r="K9" s="1102"/>
      <c r="L9" s="1095"/>
      <c r="M9" s="1115"/>
      <c r="N9" s="1043"/>
      <c r="O9" s="1043"/>
      <c r="P9" s="1043"/>
      <c r="Q9" s="1043"/>
      <c r="R9" s="1043"/>
      <c r="S9" s="1043"/>
      <c r="T9" s="1043"/>
      <c r="U9" s="1043"/>
      <c r="V9" s="1043"/>
      <c r="W9" s="1043"/>
      <c r="X9" s="1043"/>
      <c r="Y9" s="838"/>
      <c r="Z9" s="1047"/>
      <c r="AA9" s="1043"/>
      <c r="AB9" s="1043"/>
      <c r="AC9" s="1043"/>
      <c r="AD9" s="1043"/>
      <c r="AE9" s="1043"/>
      <c r="AF9" s="1043"/>
      <c r="AG9" s="1043"/>
      <c r="AH9" s="1047"/>
      <c r="AI9" s="1043"/>
      <c r="AJ9" s="1043"/>
      <c r="AK9" s="1043"/>
      <c r="AL9" s="1043"/>
      <c r="AM9" s="1043"/>
      <c r="AN9" s="1043"/>
      <c r="AO9" s="1043"/>
      <c r="AP9" s="1047"/>
      <c r="AQ9" s="1043"/>
      <c r="AR9" s="1043"/>
      <c r="AS9" s="1043"/>
      <c r="AT9" s="1043"/>
      <c r="AU9" s="1043"/>
      <c r="AV9" s="1043"/>
      <c r="AW9" s="1043"/>
      <c r="AX9" s="1043"/>
      <c r="AY9" s="1047"/>
      <c r="AZ9" s="1043"/>
      <c r="BA9" s="1047"/>
      <c r="BB9" s="1043"/>
      <c r="BC9" s="1043"/>
      <c r="BD9" s="1043"/>
      <c r="BE9" s="1043"/>
      <c r="BF9" s="1043"/>
      <c r="BG9" s="1064"/>
      <c r="BH9" s="1037"/>
      <c r="BI9" s="1037"/>
      <c r="BJ9" s="1037"/>
      <c r="BK9" s="1037"/>
      <c r="BL9" s="1037"/>
      <c r="BM9" s="1039"/>
      <c r="BN9" s="1040"/>
      <c r="BO9" s="1040"/>
      <c r="BP9" s="1040"/>
      <c r="BQ9" s="1037"/>
      <c r="BR9" s="1039"/>
      <c r="BS9" s="1040"/>
      <c r="BT9" s="1041"/>
    </row>
    <row r="10" spans="1:73" s="3" customFormat="1" ht="13.5" customHeight="1" thickBot="1">
      <c r="A10" s="1107"/>
      <c r="B10" s="1107"/>
      <c r="C10" s="1107"/>
      <c r="D10" s="1109"/>
      <c r="E10" s="1095"/>
      <c r="F10" s="1095"/>
      <c r="G10" s="1097"/>
      <c r="H10" s="1111"/>
      <c r="I10" s="1095"/>
      <c r="J10" s="1100"/>
      <c r="K10" s="1102"/>
      <c r="L10" s="1095"/>
      <c r="M10" s="1115"/>
      <c r="N10" s="1043"/>
      <c r="O10" s="1043"/>
      <c r="P10" s="1043"/>
      <c r="Q10" s="1043"/>
      <c r="R10" s="1043"/>
      <c r="S10" s="1043"/>
      <c r="T10" s="1043"/>
      <c r="U10" s="1043"/>
      <c r="V10" s="1043"/>
      <c r="W10" s="1043"/>
      <c r="X10" s="1043"/>
      <c r="Y10" s="838" t="s">
        <v>1015</v>
      </c>
      <c r="Z10" s="1047"/>
      <c r="AA10" s="1043"/>
      <c r="AB10" s="1043"/>
      <c r="AC10" s="1043"/>
      <c r="AD10" s="1043"/>
      <c r="AE10" s="1043"/>
      <c r="AF10" s="1043"/>
      <c r="AG10" s="1043"/>
      <c r="AH10" s="1047"/>
      <c r="AI10" s="1043"/>
      <c r="AJ10" s="1043"/>
      <c r="AK10" s="1043"/>
      <c r="AL10" s="1043"/>
      <c r="AM10" s="1043"/>
      <c r="AN10" s="1043"/>
      <c r="AO10" s="1043"/>
      <c r="AP10" s="1047"/>
      <c r="AQ10" s="1043"/>
      <c r="AR10" s="1043"/>
      <c r="AS10" s="1043"/>
      <c r="AT10" s="1043"/>
      <c r="AU10" s="1043"/>
      <c r="AV10" s="1043"/>
      <c r="AW10" s="1043"/>
      <c r="AX10" s="1043"/>
      <c r="AY10" s="1047"/>
      <c r="AZ10" s="1043"/>
      <c r="BA10" s="1047"/>
      <c r="BB10" s="1043"/>
      <c r="BC10" s="1043"/>
      <c r="BD10" s="1043"/>
      <c r="BE10" s="1043"/>
      <c r="BF10" s="1043"/>
      <c r="BG10" s="1065"/>
      <c r="BH10" s="1048" t="s">
        <v>861</v>
      </c>
      <c r="BI10" s="1049"/>
      <c r="BJ10" s="1049"/>
      <c r="BK10" s="1049"/>
      <c r="BL10" s="1050"/>
      <c r="BM10" s="1054" t="s">
        <v>865</v>
      </c>
      <c r="BN10" s="1055"/>
      <c r="BO10" s="1058" t="s">
        <v>862</v>
      </c>
      <c r="BP10" s="1054"/>
      <c r="BQ10" s="1060" t="s">
        <v>1046</v>
      </c>
      <c r="BR10" s="1031" t="s">
        <v>863</v>
      </c>
      <c r="BS10" s="1031"/>
      <c r="BT10" s="1032"/>
    </row>
    <row r="11" spans="1:73" s="3" customFormat="1" ht="15.75" customHeight="1" thickBot="1">
      <c r="A11" s="1107"/>
      <c r="B11" s="1107"/>
      <c r="C11" s="1107"/>
      <c r="D11" s="1109"/>
      <c r="E11" s="1095"/>
      <c r="F11" s="1095"/>
      <c r="G11" s="1097"/>
      <c r="H11" s="1111"/>
      <c r="I11" s="1095"/>
      <c r="J11" s="1100"/>
      <c r="K11" s="1102"/>
      <c r="L11" s="1095"/>
      <c r="M11" s="1115"/>
      <c r="N11" s="1043"/>
      <c r="O11" s="1043"/>
      <c r="P11" s="1043"/>
      <c r="Q11" s="1043"/>
      <c r="R11" s="1043"/>
      <c r="S11" s="1043"/>
      <c r="T11" s="1043"/>
      <c r="U11" s="1043"/>
      <c r="V11" s="1043"/>
      <c r="W11" s="1043"/>
      <c r="X11" s="1043"/>
      <c r="Y11" s="838" t="s">
        <v>1018</v>
      </c>
      <c r="Z11" s="1047"/>
      <c r="AA11" s="1043"/>
      <c r="AB11" s="1043"/>
      <c r="AC11" s="1043"/>
      <c r="AD11" s="1043"/>
      <c r="AE11" s="1043"/>
      <c r="AF11" s="1043"/>
      <c r="AG11" s="1043"/>
      <c r="AH11" s="1047"/>
      <c r="AI11" s="1043"/>
      <c r="AJ11" s="1043"/>
      <c r="AK11" s="1043"/>
      <c r="AL11" s="1043"/>
      <c r="AM11" s="1043"/>
      <c r="AN11" s="1043"/>
      <c r="AO11" s="1043"/>
      <c r="AP11" s="1047"/>
      <c r="AQ11" s="1043"/>
      <c r="AR11" s="1043"/>
      <c r="AS11" s="1043"/>
      <c r="AT11" s="1043"/>
      <c r="AU11" s="1043"/>
      <c r="AV11" s="1043"/>
      <c r="AW11" s="1043"/>
      <c r="AX11" s="1043"/>
      <c r="AY11" s="1047"/>
      <c r="AZ11" s="1043"/>
      <c r="BA11" s="1047"/>
      <c r="BB11" s="1043"/>
      <c r="BC11" s="1043"/>
      <c r="BD11" s="1043"/>
      <c r="BE11" s="1043"/>
      <c r="BF11" s="1043"/>
      <c r="BG11" s="1065"/>
      <c r="BH11" s="1051"/>
      <c r="BI11" s="1052"/>
      <c r="BJ11" s="1052"/>
      <c r="BK11" s="1052"/>
      <c r="BL11" s="1053"/>
      <c r="BM11" s="1056"/>
      <c r="BN11" s="1057"/>
      <c r="BO11" s="1059"/>
      <c r="BP11" s="1056"/>
      <c r="BQ11" s="1061"/>
      <c r="BR11" s="1031"/>
      <c r="BS11" s="1031"/>
      <c r="BT11" s="1032"/>
    </row>
    <row r="12" spans="1:73" s="3" customFormat="1" ht="13.5" customHeight="1" thickBot="1">
      <c r="A12" s="1107"/>
      <c r="B12" s="1107"/>
      <c r="C12" s="1107"/>
      <c r="D12" s="1109"/>
      <c r="E12" s="1095"/>
      <c r="F12" s="1095"/>
      <c r="G12" s="1097"/>
      <c r="H12" s="1111"/>
      <c r="I12" s="1095"/>
      <c r="J12" s="1100"/>
      <c r="K12" s="1102"/>
      <c r="L12" s="1095"/>
      <c r="M12" s="1115"/>
      <c r="N12" s="1043"/>
      <c r="O12" s="1043"/>
      <c r="P12" s="1043"/>
      <c r="Q12" s="1043"/>
      <c r="R12" s="1043"/>
      <c r="S12" s="1043"/>
      <c r="T12" s="1043"/>
      <c r="U12" s="1043"/>
      <c r="V12" s="1043"/>
      <c r="W12" s="1043"/>
      <c r="X12" s="1043"/>
      <c r="Y12" s="838" t="s">
        <v>1077</v>
      </c>
      <c r="Z12" s="1047"/>
      <c r="AA12" s="1043"/>
      <c r="AB12" s="1043"/>
      <c r="AC12" s="1043"/>
      <c r="AD12" s="1043"/>
      <c r="AE12" s="1043"/>
      <c r="AF12" s="1043"/>
      <c r="AG12" s="1043"/>
      <c r="AH12" s="1047"/>
      <c r="AI12" s="1043"/>
      <c r="AJ12" s="1043"/>
      <c r="AK12" s="1043"/>
      <c r="AL12" s="1043"/>
      <c r="AM12" s="1043"/>
      <c r="AN12" s="1043"/>
      <c r="AO12" s="1043"/>
      <c r="AP12" s="1047"/>
      <c r="AQ12" s="1043"/>
      <c r="AR12" s="1043"/>
      <c r="AS12" s="1043"/>
      <c r="AT12" s="1043"/>
      <c r="AU12" s="1043"/>
      <c r="AV12" s="1043"/>
      <c r="AW12" s="1043"/>
      <c r="AX12" s="1043"/>
      <c r="AY12" s="1047"/>
      <c r="AZ12" s="1043"/>
      <c r="BA12" s="1047"/>
      <c r="BB12" s="1043"/>
      <c r="BC12" s="1043"/>
      <c r="BD12" s="1043"/>
      <c r="BE12" s="1043"/>
      <c r="BF12" s="1043"/>
      <c r="BG12" s="1064"/>
      <c r="BH12" s="1044" t="s">
        <v>658</v>
      </c>
      <c r="BI12" s="1044" t="s">
        <v>659</v>
      </c>
      <c r="BJ12" s="1044" t="s">
        <v>660</v>
      </c>
      <c r="BK12" s="1044" t="s">
        <v>777</v>
      </c>
      <c r="BL12" s="1044" t="s">
        <v>864</v>
      </c>
      <c r="BM12" s="1045" t="s">
        <v>661</v>
      </c>
      <c r="BN12" s="1045" t="s">
        <v>662</v>
      </c>
      <c r="BO12" s="1045" t="s">
        <v>663</v>
      </c>
      <c r="BP12" s="1045" t="s">
        <v>664</v>
      </c>
      <c r="BQ12" s="1044" t="s">
        <v>665</v>
      </c>
      <c r="BR12" s="1045" t="s">
        <v>666</v>
      </c>
      <c r="BS12" s="1045" t="s">
        <v>667</v>
      </c>
      <c r="BT12" s="1045" t="s">
        <v>668</v>
      </c>
    </row>
    <row r="13" spans="1:73" s="3" customFormat="1" ht="13.5" customHeight="1" thickBot="1">
      <c r="A13" s="1107"/>
      <c r="B13" s="1107"/>
      <c r="C13" s="1107"/>
      <c r="D13" s="1109"/>
      <c r="E13" s="1095"/>
      <c r="F13" s="1095"/>
      <c r="G13" s="1097"/>
      <c r="H13" s="1111"/>
      <c r="I13" s="1095"/>
      <c r="J13" s="1100"/>
      <c r="K13" s="1102"/>
      <c r="L13" s="1095"/>
      <c r="M13" s="1115"/>
      <c r="N13" s="1043"/>
      <c r="O13" s="1043"/>
      <c r="P13" s="1043"/>
      <c r="Q13" s="1043"/>
      <c r="R13" s="1043"/>
      <c r="S13" s="1043"/>
      <c r="T13" s="1043"/>
      <c r="U13" s="1043"/>
      <c r="V13" s="1043"/>
      <c r="W13" s="1043"/>
      <c r="X13" s="1043"/>
      <c r="Y13" s="838"/>
      <c r="Z13" s="1047"/>
      <c r="AA13" s="1043"/>
      <c r="AB13" s="1043"/>
      <c r="AC13" s="1043"/>
      <c r="AD13" s="1043"/>
      <c r="AE13" s="1043"/>
      <c r="AF13" s="1043"/>
      <c r="AG13" s="1043"/>
      <c r="AH13" s="1047"/>
      <c r="AI13" s="1043"/>
      <c r="AJ13" s="1043"/>
      <c r="AK13" s="1043"/>
      <c r="AL13" s="1043"/>
      <c r="AM13" s="1043"/>
      <c r="AN13" s="1043"/>
      <c r="AO13" s="1043"/>
      <c r="AP13" s="1047"/>
      <c r="AQ13" s="1043"/>
      <c r="AR13" s="1043"/>
      <c r="AS13" s="1043"/>
      <c r="AT13" s="1043"/>
      <c r="AU13" s="1043"/>
      <c r="AV13" s="1043"/>
      <c r="AW13" s="1043"/>
      <c r="AX13" s="1043"/>
      <c r="AY13" s="1047"/>
      <c r="AZ13" s="1043"/>
      <c r="BA13" s="1047"/>
      <c r="BB13" s="1043"/>
      <c r="BC13" s="1043"/>
      <c r="BD13" s="1043"/>
      <c r="BE13" s="1043"/>
      <c r="BF13" s="1043"/>
      <c r="BG13" s="1064"/>
      <c r="BH13" s="1044"/>
      <c r="BI13" s="1044"/>
      <c r="BJ13" s="1044"/>
      <c r="BK13" s="1044"/>
      <c r="BL13" s="1044"/>
      <c r="BM13" s="1044"/>
      <c r="BN13" s="1044"/>
      <c r="BO13" s="1044"/>
      <c r="BP13" s="1044"/>
      <c r="BQ13" s="1044"/>
      <c r="BR13" s="1044"/>
      <c r="BS13" s="1044"/>
      <c r="BT13" s="1044"/>
    </row>
    <row r="14" spans="1:73" s="3" customFormat="1" ht="13.5" customHeight="1" thickBot="1">
      <c r="A14" s="1107"/>
      <c r="B14" s="1107"/>
      <c r="C14" s="1107"/>
      <c r="D14" s="1109"/>
      <c r="E14" s="1095"/>
      <c r="F14" s="1095"/>
      <c r="G14" s="1097"/>
      <c r="H14" s="1111"/>
      <c r="I14" s="1095"/>
      <c r="J14" s="1100"/>
      <c r="K14" s="1102"/>
      <c r="L14" s="1095"/>
      <c r="M14" s="1115"/>
      <c r="N14" s="1043"/>
      <c r="O14" s="1043"/>
      <c r="P14" s="1043"/>
      <c r="Q14" s="1043"/>
      <c r="R14" s="1043"/>
      <c r="S14" s="1043"/>
      <c r="T14" s="1043"/>
      <c r="U14" s="1043"/>
      <c r="V14" s="1043"/>
      <c r="W14" s="1043"/>
      <c r="X14" s="1043"/>
      <c r="Y14" s="838"/>
      <c r="Z14" s="1047"/>
      <c r="AA14" s="1043"/>
      <c r="AB14" s="1043"/>
      <c r="AC14" s="1043"/>
      <c r="AD14" s="1043"/>
      <c r="AE14" s="1043"/>
      <c r="AF14" s="1043"/>
      <c r="AG14" s="1043"/>
      <c r="AH14" s="1047"/>
      <c r="AI14" s="1043"/>
      <c r="AJ14" s="1043"/>
      <c r="AK14" s="1043"/>
      <c r="AL14" s="1043"/>
      <c r="AM14" s="1043"/>
      <c r="AN14" s="1043"/>
      <c r="AO14" s="1043"/>
      <c r="AP14" s="1047"/>
      <c r="AQ14" s="1043"/>
      <c r="AR14" s="1043"/>
      <c r="AS14" s="1043"/>
      <c r="AT14" s="1043"/>
      <c r="AU14" s="1043"/>
      <c r="AV14" s="1043"/>
      <c r="AW14" s="1043"/>
      <c r="AX14" s="1043"/>
      <c r="AY14" s="1047"/>
      <c r="AZ14" s="1043"/>
      <c r="BA14" s="1047"/>
      <c r="BB14" s="1043"/>
      <c r="BC14" s="1043"/>
      <c r="BD14" s="1043"/>
      <c r="BE14" s="1043"/>
      <c r="BF14" s="1043"/>
      <c r="BG14" s="1064"/>
      <c r="BH14" s="1044"/>
      <c r="BI14" s="1044"/>
      <c r="BJ14" s="1044"/>
      <c r="BK14" s="1044"/>
      <c r="BL14" s="1044"/>
      <c r="BM14" s="1044"/>
      <c r="BN14" s="1044"/>
      <c r="BO14" s="1044"/>
      <c r="BP14" s="1044"/>
      <c r="BQ14" s="1044"/>
      <c r="BR14" s="1044"/>
      <c r="BS14" s="1044"/>
      <c r="BT14" s="1044"/>
    </row>
    <row r="15" spans="1:73" s="3" customFormat="1" ht="13.5" customHeight="1" thickBot="1">
      <c r="A15" s="1107"/>
      <c r="B15" s="1107"/>
      <c r="C15" s="1107"/>
      <c r="D15" s="1109"/>
      <c r="E15" s="1095"/>
      <c r="F15" s="1095"/>
      <c r="G15" s="1097"/>
      <c r="H15" s="1111"/>
      <c r="I15" s="1095"/>
      <c r="J15" s="1100"/>
      <c r="K15" s="1102"/>
      <c r="L15" s="1095"/>
      <c r="M15" s="1115"/>
      <c r="N15" s="1043"/>
      <c r="O15" s="1043"/>
      <c r="P15" s="1043"/>
      <c r="Q15" s="1043"/>
      <c r="R15" s="1043"/>
      <c r="S15" s="1043"/>
      <c r="T15" s="1043"/>
      <c r="U15" s="1043"/>
      <c r="V15" s="1043"/>
      <c r="W15" s="1043"/>
      <c r="X15" s="1043"/>
      <c r="Y15" s="838"/>
      <c r="Z15" s="1047"/>
      <c r="AA15" s="1043"/>
      <c r="AB15" s="1043"/>
      <c r="AC15" s="1043"/>
      <c r="AD15" s="1043"/>
      <c r="AE15" s="1043"/>
      <c r="AF15" s="1043"/>
      <c r="AG15" s="1043"/>
      <c r="AH15" s="1047"/>
      <c r="AI15" s="1043"/>
      <c r="AJ15" s="1043"/>
      <c r="AK15" s="1043"/>
      <c r="AL15" s="1043"/>
      <c r="AM15" s="1043"/>
      <c r="AN15" s="1043"/>
      <c r="AO15" s="1043"/>
      <c r="AP15" s="1047"/>
      <c r="AQ15" s="1043"/>
      <c r="AR15" s="1043"/>
      <c r="AS15" s="1043"/>
      <c r="AT15" s="1043"/>
      <c r="AU15" s="1043"/>
      <c r="AV15" s="1043"/>
      <c r="AW15" s="1043"/>
      <c r="AX15" s="1043"/>
      <c r="AY15" s="1047"/>
      <c r="AZ15" s="1043"/>
      <c r="BA15" s="1047"/>
      <c r="BB15" s="1043"/>
      <c r="BC15" s="1043"/>
      <c r="BD15" s="1043"/>
      <c r="BE15" s="1043"/>
      <c r="BF15" s="1043"/>
      <c r="BG15" s="1064"/>
      <c r="BH15" s="1044"/>
      <c r="BI15" s="1044"/>
      <c r="BJ15" s="1044"/>
      <c r="BK15" s="1044"/>
      <c r="BL15" s="1044"/>
      <c r="BM15" s="1044"/>
      <c r="BN15" s="1044"/>
      <c r="BO15" s="1044"/>
      <c r="BP15" s="1044"/>
      <c r="BQ15" s="1044"/>
      <c r="BR15" s="1044"/>
      <c r="BS15" s="1044"/>
      <c r="BT15" s="1044"/>
    </row>
    <row r="16" spans="1:73" s="3" customFormat="1" ht="13.5" customHeight="1" thickBot="1">
      <c r="A16" s="1107"/>
      <c r="B16" s="1107"/>
      <c r="C16" s="1107"/>
      <c r="D16" s="1109"/>
      <c r="E16" s="1095"/>
      <c r="F16" s="1095"/>
      <c r="G16" s="1097"/>
      <c r="H16" s="1111"/>
      <c r="I16" s="1095"/>
      <c r="J16" s="1100"/>
      <c r="K16" s="1102"/>
      <c r="L16" s="1095"/>
      <c r="M16" s="1115"/>
      <c r="N16" s="1043"/>
      <c r="O16" s="1043"/>
      <c r="P16" s="1043"/>
      <c r="Q16" s="1043"/>
      <c r="R16" s="1043"/>
      <c r="S16" s="1043"/>
      <c r="T16" s="1043"/>
      <c r="U16" s="1043"/>
      <c r="V16" s="1043"/>
      <c r="W16" s="1043"/>
      <c r="X16" s="1043"/>
      <c r="Y16" s="838"/>
      <c r="Z16" s="1047"/>
      <c r="AA16" s="1043"/>
      <c r="AB16" s="1043"/>
      <c r="AC16" s="1043"/>
      <c r="AD16" s="1043"/>
      <c r="AE16" s="1043"/>
      <c r="AF16" s="1043"/>
      <c r="AG16" s="1043"/>
      <c r="AH16" s="1047"/>
      <c r="AI16" s="1043"/>
      <c r="AJ16" s="1043"/>
      <c r="AK16" s="1043"/>
      <c r="AL16" s="1043"/>
      <c r="AM16" s="1043"/>
      <c r="AN16" s="1043"/>
      <c r="AO16" s="1043"/>
      <c r="AP16" s="1047"/>
      <c r="AQ16" s="1043"/>
      <c r="AR16" s="1043"/>
      <c r="AS16" s="1043"/>
      <c r="AT16" s="1043"/>
      <c r="AU16" s="1043"/>
      <c r="AV16" s="1043"/>
      <c r="AW16" s="1043"/>
      <c r="AX16" s="1043"/>
      <c r="AY16" s="1047"/>
      <c r="AZ16" s="1043"/>
      <c r="BA16" s="1047"/>
      <c r="BB16" s="1043"/>
      <c r="BC16" s="1043"/>
      <c r="BD16" s="1043"/>
      <c r="BE16" s="1043"/>
      <c r="BF16" s="1043"/>
      <c r="BG16" s="1064"/>
      <c r="BH16" s="1044"/>
      <c r="BI16" s="1044"/>
      <c r="BJ16" s="1044"/>
      <c r="BK16" s="1044"/>
      <c r="BL16" s="1044"/>
      <c r="BM16" s="1044"/>
      <c r="BN16" s="1044"/>
      <c r="BO16" s="1044"/>
      <c r="BP16" s="1044"/>
      <c r="BQ16" s="1044"/>
      <c r="BR16" s="1044"/>
      <c r="BS16" s="1044"/>
      <c r="BT16" s="1044"/>
    </row>
    <row r="17" spans="1:72" s="3" customFormat="1" ht="13.5" customHeight="1" thickBot="1">
      <c r="A17" s="1107"/>
      <c r="B17" s="1107"/>
      <c r="C17" s="1107"/>
      <c r="D17" s="1109"/>
      <c r="E17" s="1095"/>
      <c r="F17" s="1095"/>
      <c r="G17" s="1097"/>
      <c r="H17" s="1111"/>
      <c r="I17" s="1095"/>
      <c r="J17" s="1100"/>
      <c r="K17" s="1102"/>
      <c r="L17" s="1095"/>
      <c r="M17" s="1115"/>
      <c r="N17" s="1043"/>
      <c r="O17" s="1043"/>
      <c r="P17" s="1043"/>
      <c r="Q17" s="1043"/>
      <c r="R17" s="1043"/>
      <c r="S17" s="1043"/>
      <c r="T17" s="1043"/>
      <c r="U17" s="1043"/>
      <c r="V17" s="1043"/>
      <c r="W17" s="1043"/>
      <c r="X17" s="1043"/>
      <c r="Y17" s="839"/>
      <c r="Z17" s="1047"/>
      <c r="AA17" s="1043"/>
      <c r="AB17" s="1043"/>
      <c r="AC17" s="1043"/>
      <c r="AD17" s="1043"/>
      <c r="AE17" s="1043"/>
      <c r="AF17" s="1043"/>
      <c r="AG17" s="1043"/>
      <c r="AH17" s="1047"/>
      <c r="AI17" s="1043"/>
      <c r="AJ17" s="1043"/>
      <c r="AK17" s="1043"/>
      <c r="AL17" s="1043"/>
      <c r="AM17" s="1043"/>
      <c r="AN17" s="1043"/>
      <c r="AO17" s="1043"/>
      <c r="AP17" s="1047"/>
      <c r="AQ17" s="1043"/>
      <c r="AR17" s="1043"/>
      <c r="AS17" s="1043"/>
      <c r="AT17" s="1043"/>
      <c r="AU17" s="1043"/>
      <c r="AV17" s="1043"/>
      <c r="AW17" s="1043"/>
      <c r="AX17" s="1043"/>
      <c r="AY17" s="1047"/>
      <c r="AZ17" s="1043"/>
      <c r="BA17" s="1047"/>
      <c r="BB17" s="1043"/>
      <c r="BC17" s="1043"/>
      <c r="BD17" s="1043"/>
      <c r="BE17" s="1043"/>
      <c r="BF17" s="1043"/>
      <c r="BG17" s="1064"/>
      <c r="BH17" s="1044"/>
      <c r="BI17" s="1044"/>
      <c r="BJ17" s="1044"/>
      <c r="BK17" s="1044"/>
      <c r="BL17" s="1044"/>
      <c r="BM17" s="1044"/>
      <c r="BN17" s="1044"/>
      <c r="BO17" s="1044"/>
      <c r="BP17" s="1044"/>
      <c r="BQ17" s="1044"/>
      <c r="BR17" s="1044"/>
      <c r="BS17" s="1044"/>
      <c r="BT17" s="1044"/>
    </row>
    <row r="18" spans="1:72" ht="18" thickBot="1">
      <c r="A18" s="1107"/>
      <c r="B18" s="1107"/>
      <c r="C18" s="1107"/>
      <c r="D18" s="1109"/>
      <c r="E18" s="1095"/>
      <c r="F18" s="1095"/>
      <c r="G18" s="1097"/>
      <c r="H18" s="1111"/>
      <c r="I18" s="1095"/>
      <c r="J18" s="1100"/>
      <c r="K18" s="1102"/>
      <c r="L18" s="1095"/>
      <c r="M18" s="1115"/>
      <c r="N18" s="1043"/>
      <c r="O18" s="1043"/>
      <c r="P18" s="1043"/>
      <c r="Q18" s="1043"/>
      <c r="R18" s="1043"/>
      <c r="S18" s="1043"/>
      <c r="T18" s="1043"/>
      <c r="U18" s="1043"/>
      <c r="V18" s="1043"/>
      <c r="W18" s="1043"/>
      <c r="X18" s="1043"/>
      <c r="Y18" s="838"/>
      <c r="Z18" s="1047"/>
      <c r="AA18" s="1043"/>
      <c r="AB18" s="1043"/>
      <c r="AC18" s="1043"/>
      <c r="AD18" s="1043"/>
      <c r="AE18" s="1043"/>
      <c r="AF18" s="1043"/>
      <c r="AG18" s="1043"/>
      <c r="AH18" s="1047"/>
      <c r="AI18" s="1043"/>
      <c r="AJ18" s="1043"/>
      <c r="AK18" s="1043"/>
      <c r="AL18" s="1043"/>
      <c r="AM18" s="1043"/>
      <c r="AN18" s="1043"/>
      <c r="AO18" s="1043"/>
      <c r="AP18" s="1047"/>
      <c r="AQ18" s="1043"/>
      <c r="AR18" s="1043"/>
      <c r="AS18" s="1043"/>
      <c r="AT18" s="1043"/>
      <c r="AU18" s="1043"/>
      <c r="AV18" s="1043"/>
      <c r="AW18" s="1043"/>
      <c r="AX18" s="1043"/>
      <c r="AY18" s="1047"/>
      <c r="AZ18" s="1043"/>
      <c r="BA18" s="1047"/>
      <c r="BB18" s="1043"/>
      <c r="BC18" s="1043"/>
      <c r="BD18" s="1043"/>
      <c r="BE18" s="1043"/>
      <c r="BF18" s="1043"/>
      <c r="BG18" s="1064"/>
      <c r="BH18" s="1044"/>
      <c r="BI18" s="1044"/>
      <c r="BJ18" s="1044"/>
      <c r="BK18" s="1044"/>
      <c r="BL18" s="1044"/>
      <c r="BM18" s="1044"/>
      <c r="BN18" s="1044"/>
      <c r="BO18" s="1044"/>
      <c r="BP18" s="1044"/>
      <c r="BQ18" s="1044"/>
      <c r="BR18" s="1044"/>
      <c r="BS18" s="1044"/>
      <c r="BT18" s="1044"/>
    </row>
    <row r="19" spans="1:72" ht="17.25">
      <c r="A19" s="1107"/>
      <c r="B19" s="1107"/>
      <c r="C19" s="1107"/>
      <c r="D19" s="1109"/>
      <c r="E19" s="1095"/>
      <c r="F19" s="1095"/>
      <c r="G19" s="1098"/>
      <c r="H19" s="1111"/>
      <c r="I19" s="1095"/>
      <c r="J19" s="1100"/>
      <c r="K19" s="1102"/>
      <c r="L19" s="1095"/>
      <c r="M19" s="1115"/>
      <c r="N19" s="1043"/>
      <c r="O19" s="1043"/>
      <c r="P19" s="1043"/>
      <c r="Q19" s="1043"/>
      <c r="R19" s="1043"/>
      <c r="S19" s="1043"/>
      <c r="T19" s="1043"/>
      <c r="U19" s="1043"/>
      <c r="V19" s="1043"/>
      <c r="W19" s="1043"/>
      <c r="X19" s="1043"/>
      <c r="Y19" s="838"/>
      <c r="Z19" s="1047"/>
      <c r="AA19" s="1043"/>
      <c r="AB19" s="1043"/>
      <c r="AC19" s="1043"/>
      <c r="AD19" s="1043"/>
      <c r="AE19" s="1043"/>
      <c r="AF19" s="1043"/>
      <c r="AG19" s="1043"/>
      <c r="AH19" s="1062"/>
      <c r="AI19" s="1043"/>
      <c r="AJ19" s="1043"/>
      <c r="AK19" s="1043"/>
      <c r="AL19" s="1043"/>
      <c r="AM19" s="1043"/>
      <c r="AN19" s="1043"/>
      <c r="AO19" s="1043"/>
      <c r="AP19" s="1047"/>
      <c r="AQ19" s="1043"/>
      <c r="AR19" s="1043"/>
      <c r="AS19" s="1043"/>
      <c r="AT19" s="1043"/>
      <c r="AU19" s="1043"/>
      <c r="AV19" s="1043"/>
      <c r="AW19" s="1043"/>
      <c r="AX19" s="1043"/>
      <c r="AY19" s="1047"/>
      <c r="AZ19" s="1043"/>
      <c r="BA19" s="1047"/>
      <c r="BB19" s="1043"/>
      <c r="BC19" s="1043"/>
      <c r="BD19" s="1043"/>
      <c r="BE19" s="1043"/>
      <c r="BF19" s="1043"/>
      <c r="BG19" s="1064"/>
      <c r="BH19" s="1044"/>
      <c r="BI19" s="1044"/>
      <c r="BJ19" s="1044"/>
      <c r="BK19" s="1044"/>
      <c r="BL19" s="1044"/>
      <c r="BM19" s="1044"/>
      <c r="BN19" s="1044"/>
      <c r="BO19" s="1044"/>
      <c r="BP19" s="1044"/>
      <c r="BQ19" s="1044"/>
      <c r="BR19" s="1044"/>
      <c r="BS19" s="1044"/>
      <c r="BT19" s="1044"/>
    </row>
    <row r="20" spans="1:72" ht="15.75" thickBot="1">
      <c r="A20" s="848" t="str">
        <f>HYPERLINK("#'INPUT Guide'!E6","(instructions)")</f>
        <v>(instructions)</v>
      </c>
      <c r="B20" s="848" t="str">
        <f>HYPERLINK("#'INPUT Guide'!E11","(instructions)")</f>
        <v>(instructions)</v>
      </c>
      <c r="C20" s="848" t="str">
        <f>HYPERLINK("#'INPUT Guide'!E15","(instructions)")</f>
        <v>(instructions)</v>
      </c>
      <c r="D20" s="849" t="str">
        <f>HYPERLINK("#'INPUT Guide'!E18","(instructions)")</f>
        <v>(instructions)</v>
      </c>
      <c r="E20" s="850" t="str">
        <f>HYPERLINK("#'INPUT Guide'!E21","(instructions)")</f>
        <v>(instructions)</v>
      </c>
      <c r="F20" s="846" t="str">
        <f>HYPERLINK("#'INPUT Guide'!E24","(instructions)")</f>
        <v>(instructions)</v>
      </c>
      <c r="G20" s="846" t="str">
        <f>HYPERLINK("#'INPUT Guide'!E29","(instructions)")</f>
        <v>(instructions)</v>
      </c>
      <c r="H20" s="846" t="str">
        <f>HYPERLINK("#'INPUT Guide'!E32","(instructions)")</f>
        <v>(instructions)</v>
      </c>
      <c r="I20" s="846" t="str">
        <f>HYPERLINK("#'INPUT Guide'!E65","(instructions)")</f>
        <v>(instructions)</v>
      </c>
      <c r="J20" s="847" t="str">
        <f>HYPERLINK("#'INPUT Guide'!E91","(instructions)")</f>
        <v>(instructions)</v>
      </c>
      <c r="K20" s="846" t="str">
        <f>HYPERLINK("#'INPUT Guide'!E93","(instructions)")</f>
        <v>(instructions)</v>
      </c>
      <c r="L20" s="846" t="str">
        <f>HYPERLINK("#'INPUT Guide'!E107","(instructions)")</f>
        <v>(instructions)</v>
      </c>
      <c r="M20" s="866" t="str">
        <f>HYPERLINK("#'INPUT Guide'!E112","(instructions)")</f>
        <v>(instructions)</v>
      </c>
      <c r="N20" s="846" t="str">
        <f>HYPERLINK("#'INPUT Guide'!E114","(instructions)")</f>
        <v>(instructions)</v>
      </c>
      <c r="O20" s="845" t="str">
        <f>HYPERLINK("#'INPUT Guide'!E117","(instructions)")</f>
        <v>(instructions)</v>
      </c>
      <c r="P20" s="623" t="str">
        <f>HYPERLINK("#'INPUT Guide'!E120","(instructions)")</f>
        <v>(instructions)</v>
      </c>
      <c r="Q20" s="623" t="str">
        <f>HYPERLINK("#'INPUT Guide'!E131","(instructions)")</f>
        <v>(instructions)</v>
      </c>
      <c r="R20" s="623" t="str">
        <f>HYPERLINK("#'INPUT Guide'!E133","(instructions)")</f>
        <v>(instructions)</v>
      </c>
      <c r="S20" s="623" t="str">
        <f>HYPERLINK("#'INPUT Guide'!E135","(instructions)")</f>
        <v>(instructions)</v>
      </c>
      <c r="T20" s="623" t="str">
        <f>HYPERLINK("#'INPUT Guide'!E137","(instructions)")</f>
        <v>(instructions)</v>
      </c>
      <c r="U20" s="623" t="str">
        <f>HYPERLINK("#'INPUT Guide'!E143","(instructions)")</f>
        <v>(instructions)</v>
      </c>
      <c r="V20" s="623" t="str">
        <f>HYPERLINK("#'INPUT Guide'!E148","(instructions)")</f>
        <v>(instructions)</v>
      </c>
      <c r="W20" s="623" t="str">
        <f>HYPERLINK("#'INPUT Guide'!E152","(instructions)")</f>
        <v>(instructions)</v>
      </c>
      <c r="X20" s="623" t="str">
        <f>HYPERLINK("#'INPUT Guide'!E155","(instructions)")</f>
        <v>(instructions)</v>
      </c>
      <c r="Y20" s="623" t="str">
        <f>HYPERLINK("#'INPUT Guide'!E159","(instructions)")</f>
        <v>(instructions)</v>
      </c>
      <c r="Z20" s="623" t="str">
        <f>HYPERLINK("#'INPUT Guide'!E221","(instructions)")</f>
        <v>(instructions)</v>
      </c>
      <c r="AA20" s="623" t="str">
        <f>HYPERLINK("#'INPUT Guide'!E227","(instructions)")</f>
        <v>(instructions)</v>
      </c>
      <c r="AB20" s="623" t="str">
        <f>HYPERLINK("#'INPUT Guide'!E232","(instructions)")</f>
        <v>(instructions)</v>
      </c>
      <c r="AC20" s="623" t="str">
        <f>HYPERLINK("#'INPUT Guide'!E239","(instructions)")</f>
        <v>(instructions)</v>
      </c>
      <c r="AD20" s="623" t="str">
        <f>HYPERLINK("#'INPUT Guide'!E251","(instructions)")</f>
        <v>(instructions)</v>
      </c>
      <c r="AE20" s="623" t="str">
        <f>HYPERLINK("#'INPUT Guide'!E256","(instructions)")</f>
        <v>(instructions)</v>
      </c>
      <c r="AF20" s="623" t="str">
        <f>HYPERLINK("#'INPUT Guide'!E263","(instructions)")</f>
        <v>(instructions)</v>
      </c>
      <c r="AG20" s="623" t="str">
        <f>HYPERLINK("#'INPUT Guide'!E268","(instructions)")</f>
        <v>(instructions)</v>
      </c>
      <c r="AH20" s="623" t="str">
        <f>HYPERLINK("#'INPUT Guide'!E221","(instructions)")</f>
        <v>(instructions)</v>
      </c>
      <c r="AI20" s="623" t="str">
        <f>HYPERLINK("#'INPUT Guide'!E227","(instructions)")</f>
        <v>(instructions)</v>
      </c>
      <c r="AJ20" s="623" t="str">
        <f>HYPERLINK("#'INPUT Guide'!E232","(instructions)")</f>
        <v>(instructions)</v>
      </c>
      <c r="AK20" s="623" t="str">
        <f>HYPERLINK("#'INPUT Guide'!E239","(instructions)")</f>
        <v>(instructions)</v>
      </c>
      <c r="AL20" s="623" t="str">
        <f>HYPERLINK("#'INPUT Guide'!E251","(instructions)")</f>
        <v>(instructions)</v>
      </c>
      <c r="AM20" s="623" t="str">
        <f>HYPERLINK("#'INPUT Guide'!E256","(instructions)")</f>
        <v>(instructions)</v>
      </c>
      <c r="AN20" s="623" t="str">
        <f>HYPERLINK("#'INPUT Guide'!E263","(instructions)")</f>
        <v>(instructions)</v>
      </c>
      <c r="AO20" s="623" t="str">
        <f>HYPERLINK("#'INPUT Guide'!E268","(instructions)")</f>
        <v>(instructions)</v>
      </c>
      <c r="AP20" s="623" t="str">
        <f>HYPERLINK("#'INPUT Guide'!E221","(instructions)")</f>
        <v>(instructions)</v>
      </c>
      <c r="AQ20" s="623" t="str">
        <f>HYPERLINK("#'INPUT Guide'!E227","(instructions)")</f>
        <v>(instructions)</v>
      </c>
      <c r="AR20" s="623" t="str">
        <f>HYPERLINK("#'INPUT Guide'!E232","(instructions)")</f>
        <v>(instructions)</v>
      </c>
      <c r="AS20" s="623" t="str">
        <f>HYPERLINK("#'INPUT Guide'!E239","(instructions)")</f>
        <v>(instructions)</v>
      </c>
      <c r="AT20" s="623" t="str">
        <f>HYPERLINK("#'INPUT Guide'!E251","(instructions)")</f>
        <v>(instructions)</v>
      </c>
      <c r="AU20" s="623" t="str">
        <f>HYPERLINK("#'INPUT Guide'!E256","(instructions)")</f>
        <v>(instructions)</v>
      </c>
      <c r="AV20" s="623" t="str">
        <f>HYPERLINK("#'INPUT Guide'!E263","(instructions)")</f>
        <v>(instructions)</v>
      </c>
      <c r="AW20" s="867" t="str">
        <f>HYPERLINK("#'INPUT Guide'!E268","(instructions)")</f>
        <v>(instructions)</v>
      </c>
      <c r="AX20" s="846" t="str">
        <f>HYPERLINK("#'INPUT Guide'!E273","(instructions)")</f>
        <v>(instructions)</v>
      </c>
      <c r="AY20" s="845" t="str">
        <f>HYPERLINK("#'INPUT Guide'!E276","(instructions)")</f>
        <v>(instructions)</v>
      </c>
      <c r="AZ20" s="623" t="str">
        <f>HYPERLINK("#'INPUT Guide'!E310","(instructions)")</f>
        <v>(instructions)</v>
      </c>
      <c r="BA20" s="623" t="str">
        <f>HYPERLINK("#'INPUT Guide'!E312","(instructions)")</f>
        <v>(instructions)</v>
      </c>
      <c r="BB20" s="623" t="str">
        <f>HYPERLINK("#'INPUT Guide'!E324","(instructions)")</f>
        <v>(instructions)</v>
      </c>
      <c r="BC20" s="623" t="str">
        <f>HYPERLINK("#'INPUT Guide'!E327","(instructions)")</f>
        <v>(instructions)</v>
      </c>
      <c r="BD20" s="623" t="str">
        <f>HYPERLINK("#'INPUT Guide'!E330","(instructions)")</f>
        <v>(instructions)</v>
      </c>
      <c r="BE20" s="623" t="str">
        <f>HYPERLINK("#'INPUT Guide'!E333","(instructions)")</f>
        <v>(instructions)</v>
      </c>
      <c r="BF20" s="623" t="str">
        <f>HYPERLINK("#'INPUT Guide'!E338","(instructions)")</f>
        <v>(instructions)</v>
      </c>
      <c r="BG20" s="623" t="str">
        <f>HYPERLINK("#'INPUT Guide'!E342","(instructions)")</f>
        <v>(instructions)</v>
      </c>
      <c r="BH20" s="623" t="str">
        <f>HYPERLINK("#'INPUT Guide'!E345","(instructions)")</f>
        <v>(instructions)</v>
      </c>
      <c r="BI20" s="623" t="str">
        <f t="shared" ref="BI20:BT20" si="0">HYPERLINK("#'INPUT Guide'!E362","(instructions)")</f>
        <v>(instructions)</v>
      </c>
      <c r="BJ20" s="623" t="str">
        <f t="shared" si="0"/>
        <v>(instructions)</v>
      </c>
      <c r="BK20" s="623" t="str">
        <f t="shared" si="0"/>
        <v>(instructions)</v>
      </c>
      <c r="BL20" s="623" t="str">
        <f t="shared" si="0"/>
        <v>(instructions)</v>
      </c>
      <c r="BM20" s="623" t="str">
        <f t="shared" si="0"/>
        <v>(instructions)</v>
      </c>
      <c r="BN20" s="623" t="str">
        <f t="shared" si="0"/>
        <v>(instructions)</v>
      </c>
      <c r="BO20" s="623" t="str">
        <f t="shared" si="0"/>
        <v>(instructions)</v>
      </c>
      <c r="BP20" s="623" t="str">
        <f t="shared" si="0"/>
        <v>(instructions)</v>
      </c>
      <c r="BQ20" s="623" t="str">
        <f t="shared" si="0"/>
        <v>(instructions)</v>
      </c>
      <c r="BR20" s="623" t="str">
        <f t="shared" si="0"/>
        <v>(instructions)</v>
      </c>
      <c r="BS20" s="623" t="str">
        <f t="shared" si="0"/>
        <v>(instructions)</v>
      </c>
      <c r="BT20" s="623" t="str">
        <f t="shared" si="0"/>
        <v>(instructions)</v>
      </c>
    </row>
    <row r="21" spans="1:72">
      <c r="BG21"/>
    </row>
    <row r="22" spans="1:72">
      <c r="BG22"/>
    </row>
    <row r="23" spans="1:72">
      <c r="AX23"/>
      <c r="BB23"/>
      <c r="BG23"/>
    </row>
    <row r="24" spans="1:72">
      <c r="AX24"/>
      <c r="BB24"/>
      <c r="BG24"/>
    </row>
    <row r="25" spans="1:72">
      <c r="AX25"/>
      <c r="BB25"/>
      <c r="BE25"/>
      <c r="BF25"/>
      <c r="BG25"/>
      <c r="BH25"/>
      <c r="BI25"/>
      <c r="BJ25"/>
      <c r="BK25"/>
      <c r="BL25"/>
      <c r="BM25"/>
      <c r="BN25"/>
      <c r="BO25"/>
      <c r="BP25"/>
      <c r="BQ25"/>
      <c r="BR25"/>
      <c r="BS25"/>
      <c r="BT25"/>
    </row>
    <row r="26" spans="1:72">
      <c r="AX26"/>
      <c r="BB26"/>
      <c r="BE26"/>
      <c r="BF26"/>
      <c r="BG26"/>
      <c r="BH26"/>
      <c r="BI26"/>
      <c r="BJ26"/>
      <c r="BK26"/>
      <c r="BL26"/>
      <c r="BM26"/>
      <c r="BN26"/>
      <c r="BO26"/>
      <c r="BP26"/>
      <c r="BQ26"/>
      <c r="BR26"/>
      <c r="BS26"/>
      <c r="BT26"/>
    </row>
    <row r="27" spans="1:72">
      <c r="AX27"/>
      <c r="BB27"/>
      <c r="BE27"/>
      <c r="BF27"/>
      <c r="BG27"/>
      <c r="BH27"/>
      <c r="BI27"/>
      <c r="BJ27"/>
      <c r="BK27"/>
      <c r="BL27"/>
      <c r="BM27"/>
      <c r="BN27"/>
      <c r="BO27"/>
      <c r="BP27"/>
      <c r="BQ27"/>
      <c r="BR27"/>
      <c r="BS27"/>
      <c r="BT27"/>
    </row>
    <row r="28" spans="1:72">
      <c r="AX28"/>
      <c r="BB28"/>
      <c r="BE28"/>
      <c r="BF28"/>
      <c r="BG28"/>
      <c r="BH28"/>
      <c r="BI28"/>
      <c r="BJ28"/>
      <c r="BK28"/>
      <c r="BL28"/>
      <c r="BM28"/>
      <c r="BN28"/>
      <c r="BO28"/>
      <c r="BP28"/>
      <c r="BQ28"/>
      <c r="BR28"/>
      <c r="BS28"/>
      <c r="BT28"/>
    </row>
    <row r="29" spans="1:72">
      <c r="AX29"/>
      <c r="BB29"/>
      <c r="BE29"/>
      <c r="BF29"/>
      <c r="BG29"/>
      <c r="BH29"/>
      <c r="BI29"/>
      <c r="BJ29"/>
      <c r="BK29"/>
      <c r="BL29"/>
      <c r="BM29"/>
      <c r="BN29"/>
      <c r="BO29"/>
      <c r="BP29"/>
      <c r="BQ29"/>
      <c r="BR29"/>
      <c r="BS29"/>
      <c r="BT29"/>
    </row>
    <row r="30" spans="1:72">
      <c r="AX30"/>
      <c r="BB30"/>
      <c r="BE30"/>
      <c r="BF30"/>
      <c r="BG30"/>
      <c r="BH30"/>
      <c r="BI30"/>
      <c r="BJ30"/>
      <c r="BK30"/>
      <c r="BL30"/>
      <c r="BM30"/>
      <c r="BN30"/>
      <c r="BO30"/>
      <c r="BP30"/>
      <c r="BQ30"/>
      <c r="BR30"/>
      <c r="BS30"/>
      <c r="BT30"/>
    </row>
    <row r="31" spans="1:72">
      <c r="AX31"/>
      <c r="BB31"/>
      <c r="BE31"/>
      <c r="BF31"/>
      <c r="BG31"/>
      <c r="BH31"/>
      <c r="BI31"/>
      <c r="BJ31"/>
      <c r="BK31"/>
      <c r="BL31"/>
      <c r="BM31"/>
      <c r="BN31"/>
      <c r="BO31"/>
      <c r="BP31"/>
      <c r="BQ31"/>
      <c r="BR31"/>
      <c r="BS31"/>
      <c r="BT31"/>
    </row>
    <row r="32" spans="1:72">
      <c r="AX32"/>
      <c r="BB32"/>
      <c r="BE32"/>
      <c r="BF32"/>
      <c r="BG32"/>
      <c r="BH32"/>
      <c r="BI32"/>
      <c r="BJ32"/>
      <c r="BK32"/>
      <c r="BL32"/>
      <c r="BM32"/>
      <c r="BN32"/>
      <c r="BO32"/>
      <c r="BP32"/>
      <c r="BQ32"/>
      <c r="BR32"/>
      <c r="BS32"/>
      <c r="BT32"/>
    </row>
  </sheetData>
  <mergeCells count="99">
    <mergeCell ref="BH4:BT5"/>
    <mergeCell ref="A6:A19"/>
    <mergeCell ref="B6:B19"/>
    <mergeCell ref="C6:C19"/>
    <mergeCell ref="D6:D19"/>
    <mergeCell ref="E6:E19"/>
    <mergeCell ref="O4:P5"/>
    <mergeCell ref="E4:E5"/>
    <mergeCell ref="H6:H19"/>
    <mergeCell ref="I6:I19"/>
    <mergeCell ref="F4:I5"/>
    <mergeCell ref="M4:N5"/>
    <mergeCell ref="P6:P19"/>
    <mergeCell ref="L6:L19"/>
    <mergeCell ref="M6:M19"/>
    <mergeCell ref="N6:N19"/>
    <mergeCell ref="O6:O19"/>
    <mergeCell ref="A4:C5"/>
    <mergeCell ref="D4:D5"/>
    <mergeCell ref="J4:J5"/>
    <mergeCell ref="L4:L5"/>
    <mergeCell ref="K4:K5"/>
    <mergeCell ref="F6:F19"/>
    <mergeCell ref="G6:G19"/>
    <mergeCell ref="J6:J19"/>
    <mergeCell ref="K6:K19"/>
    <mergeCell ref="Q4:S5"/>
    <mergeCell ref="T4:W5"/>
    <mergeCell ref="Z4:AG5"/>
    <mergeCell ref="X4:Y5"/>
    <mergeCell ref="AX4:AX5"/>
    <mergeCell ref="AY4:BA5"/>
    <mergeCell ref="BB4:BD5"/>
    <mergeCell ref="BE4:BG5"/>
    <mergeCell ref="AD6:AD19"/>
    <mergeCell ref="AE6:AE19"/>
    <mergeCell ref="AF6:AF19"/>
    <mergeCell ref="AG6:AG19"/>
    <mergeCell ref="AH4:AO5"/>
    <mergeCell ref="AP4:AW5"/>
    <mergeCell ref="AN6:AN19"/>
    <mergeCell ref="AO6:AO19"/>
    <mergeCell ref="AP6:AP19"/>
    <mergeCell ref="AQ6:AQ19"/>
    <mergeCell ref="AR6:AR19"/>
    <mergeCell ref="AS6:AS19"/>
    <mergeCell ref="AT6:AT19"/>
    <mergeCell ref="AU6:AU19"/>
    <mergeCell ref="AV6:AV19"/>
    <mergeCell ref="AW6:AW19"/>
    <mergeCell ref="AC6:AC19"/>
    <mergeCell ref="X6:X19"/>
    <mergeCell ref="U6:U19"/>
    <mergeCell ref="V6:V19"/>
    <mergeCell ref="W6:W19"/>
    <mergeCell ref="BM10:BN11"/>
    <mergeCell ref="BO10:BP11"/>
    <mergeCell ref="BQ10:BQ11"/>
    <mergeCell ref="Q6:Q19"/>
    <mergeCell ref="R6:R19"/>
    <mergeCell ref="S6:S19"/>
    <mergeCell ref="T6:T19"/>
    <mergeCell ref="AM6:AM19"/>
    <mergeCell ref="AI6:AI19"/>
    <mergeCell ref="AJ6:AJ19"/>
    <mergeCell ref="AH6:AH19"/>
    <mergeCell ref="AK6:AK19"/>
    <mergeCell ref="AL6:AL19"/>
    <mergeCell ref="Z6:Z19"/>
    <mergeCell ref="AA6:AA19"/>
    <mergeCell ref="AB6:AB19"/>
    <mergeCell ref="AX6:AX19"/>
    <mergeCell ref="AY6:AY19"/>
    <mergeCell ref="BI12:BI19"/>
    <mergeCell ref="BJ12:BJ19"/>
    <mergeCell ref="BH10:BL11"/>
    <mergeCell ref="BE6:BE19"/>
    <mergeCell ref="BA6:BA19"/>
    <mergeCell ref="BB6:BB19"/>
    <mergeCell ref="BC6:BC19"/>
    <mergeCell ref="BD6:BD19"/>
    <mergeCell ref="AZ6:AZ19"/>
    <mergeCell ref="BG6:BG19"/>
    <mergeCell ref="BR10:BT11"/>
    <mergeCell ref="BR6:BT9"/>
    <mergeCell ref="BF6:BF19"/>
    <mergeCell ref="BH6:BL9"/>
    <mergeCell ref="BM6:BQ9"/>
    <mergeCell ref="BL12:BL19"/>
    <mergeCell ref="BR12:BR19"/>
    <mergeCell ref="BS12:BS19"/>
    <mergeCell ref="BT12:BT19"/>
    <mergeCell ref="BM12:BM19"/>
    <mergeCell ref="BN12:BN19"/>
    <mergeCell ref="BO12:BO19"/>
    <mergeCell ref="BP12:BP19"/>
    <mergeCell ref="BH12:BH19"/>
    <mergeCell ref="BQ12:BQ19"/>
    <mergeCell ref="BK12:BK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99"/>
  </sheetPr>
  <dimension ref="A1:BP128"/>
  <sheetViews>
    <sheetView showGridLines="0" zoomScale="75" zoomScaleNormal="75" workbookViewId="0"/>
  </sheetViews>
  <sheetFormatPr defaultColWidth="9.140625" defaultRowHeight="15"/>
  <cols>
    <col min="1" max="1" width="9.140625" style="91"/>
    <col min="2" max="3" width="14" style="92" customWidth="1"/>
    <col min="4" max="8" width="13.7109375" style="92" customWidth="1"/>
    <col min="9" max="9" width="14.7109375" style="92" customWidth="1"/>
    <col min="10" max="11" width="13.7109375" style="92" customWidth="1"/>
    <col min="12" max="61" width="12.7109375" style="92" customWidth="1"/>
    <col min="62" max="16384" width="9.140625" style="91"/>
  </cols>
  <sheetData>
    <row r="1" spans="1:68" s="93" customFormat="1" ht="27">
      <c r="B1" s="361" t="s">
        <v>839</v>
      </c>
      <c r="C1" s="362"/>
      <c r="D1" s="362"/>
      <c r="E1" s="363"/>
      <c r="F1" s="363"/>
      <c r="G1" s="363"/>
      <c r="H1" s="363"/>
      <c r="I1" s="363"/>
      <c r="J1" s="364"/>
      <c r="K1" s="609" t="s">
        <v>970</v>
      </c>
      <c r="L1" s="366"/>
      <c r="M1" s="366"/>
      <c r="N1" s="366"/>
      <c r="O1" s="366"/>
      <c r="P1" s="366"/>
      <c r="Q1" s="365"/>
      <c r="R1" s="365"/>
      <c r="S1" s="365"/>
      <c r="T1" s="365"/>
      <c r="U1" s="365"/>
      <c r="V1" s="365"/>
      <c r="W1" s="367"/>
      <c r="X1" s="367"/>
      <c r="Y1" s="367"/>
      <c r="Z1" s="368"/>
      <c r="AA1" s="368"/>
      <c r="AB1" s="368"/>
      <c r="AC1" s="355"/>
      <c r="AD1" s="355"/>
      <c r="AE1" s="355"/>
      <c r="AF1" s="355"/>
      <c r="AG1" s="355"/>
      <c r="AH1" s="355"/>
      <c r="AI1" s="355"/>
      <c r="AJ1" s="355"/>
      <c r="AK1" s="355"/>
      <c r="AL1" s="355"/>
      <c r="AM1" s="355"/>
      <c r="AN1" s="355"/>
      <c r="AO1" s="355"/>
      <c r="AP1" s="355"/>
      <c r="AQ1" s="355"/>
      <c r="AR1" s="369"/>
      <c r="AS1" s="369"/>
      <c r="AT1" s="355"/>
      <c r="AU1" s="355"/>
      <c r="AV1" s="355"/>
      <c r="AW1" s="355"/>
      <c r="AX1" s="355"/>
      <c r="AY1" s="355"/>
      <c r="AZ1" s="355"/>
      <c r="BA1" s="355"/>
      <c r="BB1" s="355"/>
      <c r="BC1" s="355"/>
      <c r="BD1" s="355"/>
      <c r="BE1" s="355"/>
      <c r="BF1" s="355"/>
      <c r="BG1" s="356"/>
      <c r="BH1" s="356"/>
      <c r="BI1" s="357"/>
    </row>
    <row r="2" spans="1:68" s="93" customFormat="1" ht="17.25" customHeight="1" thickBot="1">
      <c r="B2" s="370"/>
      <c r="C2" s="371"/>
      <c r="D2" s="371"/>
      <c r="E2" s="372"/>
      <c r="F2" s="372"/>
      <c r="G2" s="372"/>
      <c r="H2" s="372"/>
      <c r="I2" s="372"/>
      <c r="J2" s="373"/>
      <c r="K2" s="610" t="s">
        <v>971</v>
      </c>
      <c r="L2" s="373"/>
      <c r="M2" s="373"/>
      <c r="N2" s="373"/>
      <c r="O2" s="373"/>
      <c r="P2" s="373"/>
      <c r="Q2" s="374"/>
      <c r="R2" s="374"/>
      <c r="S2" s="374"/>
      <c r="T2" s="374"/>
      <c r="U2" s="374"/>
      <c r="V2" s="374"/>
      <c r="W2" s="375"/>
      <c r="X2" s="375"/>
      <c r="Y2" s="375"/>
      <c r="Z2" s="376"/>
      <c r="AA2" s="376"/>
      <c r="AB2" s="376"/>
      <c r="AC2" s="358"/>
      <c r="AD2" s="358"/>
      <c r="AE2" s="358"/>
      <c r="AF2" s="358"/>
      <c r="AG2" s="358"/>
      <c r="AH2" s="358"/>
      <c r="AI2" s="358"/>
      <c r="AJ2" s="358"/>
      <c r="AK2" s="358"/>
      <c r="AL2" s="358"/>
      <c r="AM2" s="358"/>
      <c r="AN2" s="358"/>
      <c r="AO2" s="358"/>
      <c r="AP2" s="358"/>
      <c r="AQ2" s="358"/>
      <c r="AR2" s="377"/>
      <c r="AS2" s="377"/>
      <c r="AT2" s="358"/>
      <c r="AU2" s="358"/>
      <c r="AV2" s="358"/>
      <c r="AW2" s="358"/>
      <c r="AX2" s="358"/>
      <c r="AY2" s="358"/>
      <c r="AZ2" s="358"/>
      <c r="BA2" s="358"/>
      <c r="BB2" s="358"/>
      <c r="BC2" s="358"/>
      <c r="BD2" s="358"/>
      <c r="BE2" s="358"/>
      <c r="BF2" s="358"/>
      <c r="BG2" s="359"/>
      <c r="BH2" s="359"/>
      <c r="BI2" s="360"/>
    </row>
    <row r="3" spans="1:68" s="105" customFormat="1" ht="12.75" customHeight="1">
      <c r="A3" s="99"/>
      <c r="B3" s="98"/>
      <c r="C3" s="98"/>
      <c r="D3" s="98"/>
      <c r="E3" s="96"/>
      <c r="F3" s="96"/>
      <c r="G3" s="96"/>
      <c r="H3" s="96"/>
      <c r="I3" s="96"/>
      <c r="J3" s="97"/>
      <c r="K3" s="97"/>
      <c r="L3" s="97"/>
      <c r="M3" s="97"/>
      <c r="N3" s="97"/>
      <c r="O3" s="97"/>
      <c r="P3" s="97"/>
      <c r="Q3" s="100"/>
      <c r="R3" s="100"/>
      <c r="S3" s="100"/>
      <c r="T3" s="100"/>
      <c r="U3" s="100"/>
      <c r="V3" s="100"/>
      <c r="W3" s="110"/>
      <c r="X3" s="110"/>
      <c r="Y3" s="110"/>
      <c r="Z3" s="109"/>
      <c r="AA3" s="109"/>
      <c r="AB3" s="109"/>
      <c r="AC3" s="107"/>
      <c r="AD3" s="107"/>
      <c r="AE3" s="107"/>
      <c r="AF3" s="107"/>
      <c r="AG3" s="107"/>
      <c r="AH3" s="107"/>
      <c r="AI3" s="107"/>
      <c r="AJ3" s="107"/>
      <c r="AK3" s="107"/>
      <c r="AL3" s="107"/>
      <c r="AM3" s="107"/>
      <c r="AN3" s="107"/>
      <c r="AO3" s="107"/>
      <c r="AP3" s="107"/>
      <c r="AQ3" s="107"/>
      <c r="AR3" s="108"/>
      <c r="AS3" s="108"/>
      <c r="AT3" s="107"/>
      <c r="AU3" s="107"/>
      <c r="AV3" s="107"/>
      <c r="AW3" s="107"/>
      <c r="AX3" s="107"/>
      <c r="AY3" s="107"/>
      <c r="AZ3" s="107"/>
      <c r="BA3" s="107"/>
      <c r="BB3" s="107"/>
      <c r="BC3" s="107"/>
      <c r="BD3" s="107"/>
      <c r="BE3" s="107"/>
      <c r="BF3" s="107"/>
      <c r="BG3" s="106"/>
      <c r="BH3" s="106"/>
      <c r="BI3" s="106"/>
    </row>
    <row r="4" spans="1:68" s="105" customFormat="1" ht="12.75" customHeight="1">
      <c r="A4" s="487"/>
      <c r="B4" s="482"/>
      <c r="C4" s="482"/>
      <c r="D4" s="482"/>
      <c r="E4" s="483"/>
      <c r="F4" s="483"/>
      <c r="G4" s="483"/>
      <c r="H4" s="483"/>
      <c r="I4" s="483"/>
      <c r="J4" s="834"/>
      <c r="K4" s="484"/>
      <c r="L4" s="484"/>
      <c r="M4" s="484"/>
      <c r="N4" s="484"/>
      <c r="O4" s="484"/>
      <c r="P4" s="484"/>
      <c r="Q4" s="485"/>
      <c r="R4" s="485"/>
      <c r="S4" s="485"/>
      <c r="T4" s="485"/>
      <c r="U4" s="485"/>
      <c r="V4" s="485"/>
      <c r="W4" s="486"/>
      <c r="X4" s="486"/>
      <c r="Y4" s="486"/>
      <c r="Z4" s="109"/>
      <c r="AA4" s="109"/>
      <c r="AB4" s="109"/>
      <c r="AC4" s="107"/>
      <c r="AD4" s="107"/>
      <c r="AE4" s="107"/>
      <c r="AF4" s="107"/>
      <c r="AG4" s="107"/>
      <c r="AH4" s="107"/>
      <c r="AI4" s="107"/>
      <c r="AJ4" s="107"/>
      <c r="AK4" s="107"/>
      <c r="AL4" s="107"/>
      <c r="AM4" s="107"/>
      <c r="AN4" s="107"/>
      <c r="AO4" s="107"/>
      <c r="AP4" s="107"/>
      <c r="AQ4" s="107"/>
      <c r="AR4" s="108"/>
      <c r="AS4" s="108"/>
      <c r="AT4" s="107"/>
      <c r="AU4" s="107"/>
      <c r="AV4" s="107"/>
      <c r="AW4" s="107"/>
      <c r="AX4" s="107"/>
      <c r="AY4" s="107"/>
      <c r="AZ4" s="107"/>
      <c r="BA4" s="107"/>
      <c r="BB4" s="107"/>
      <c r="BC4" s="107"/>
      <c r="BD4" s="107"/>
      <c r="BE4" s="107"/>
      <c r="BF4" s="107"/>
      <c r="BG4" s="106"/>
      <c r="BH4" s="106"/>
      <c r="BI4" s="106"/>
    </row>
    <row r="5" spans="1:68" s="105" customFormat="1" ht="23.25" customHeight="1">
      <c r="A5" s="755" t="s">
        <v>859</v>
      </c>
      <c r="B5" s="854" t="s">
        <v>1061</v>
      </c>
      <c r="C5" s="855"/>
      <c r="D5" s="855"/>
      <c r="E5" s="856"/>
      <c r="F5" s="856"/>
      <c r="G5" s="856"/>
      <c r="H5" s="852"/>
      <c r="I5" s="852"/>
      <c r="J5" s="853"/>
      <c r="K5" s="853"/>
      <c r="L5" s="853"/>
      <c r="M5" s="853"/>
      <c r="N5" s="853"/>
      <c r="O5" s="853"/>
      <c r="P5" s="853"/>
      <c r="Q5" s="853"/>
      <c r="R5" s="97"/>
      <c r="S5" s="97"/>
      <c r="T5" s="97"/>
      <c r="U5" s="97"/>
      <c r="V5" s="97"/>
      <c r="W5" s="100"/>
      <c r="X5" s="100"/>
      <c r="Y5" s="100"/>
      <c r="Z5" s="100"/>
      <c r="AA5" s="100"/>
      <c r="AB5" s="100"/>
      <c r="AC5" s="110"/>
      <c r="AD5" s="110"/>
      <c r="AE5" s="110"/>
      <c r="AF5" s="109"/>
      <c r="AG5" s="109"/>
      <c r="AH5" s="109"/>
      <c r="AI5" s="107"/>
      <c r="AJ5" s="107"/>
      <c r="AK5" s="107"/>
      <c r="AL5" s="107"/>
      <c r="AM5" s="107"/>
      <c r="AN5" s="107"/>
      <c r="AO5" s="107"/>
      <c r="AP5" s="107"/>
      <c r="AQ5" s="107"/>
      <c r="AR5" s="107"/>
      <c r="AS5" s="107"/>
      <c r="AT5" s="107"/>
      <c r="AU5" s="107"/>
      <c r="AV5" s="107"/>
      <c r="AW5" s="107"/>
      <c r="AX5" s="108"/>
      <c r="AY5" s="108"/>
      <c r="AZ5" s="107"/>
      <c r="BA5" s="107"/>
      <c r="BB5" s="107"/>
      <c r="BC5" s="107"/>
      <c r="BD5" s="107"/>
      <c r="BE5" s="107"/>
      <c r="BF5" s="107"/>
      <c r="BG5" s="107"/>
      <c r="BH5" s="107"/>
      <c r="BI5" s="107"/>
      <c r="BJ5" s="107"/>
      <c r="BK5" s="107"/>
      <c r="BL5" s="107"/>
      <c r="BM5" s="106"/>
      <c r="BN5" s="106"/>
      <c r="BO5" s="106"/>
    </row>
    <row r="6" spans="1:68" s="105" customFormat="1" ht="16.5" customHeight="1" thickBot="1">
      <c r="A6" s="99"/>
      <c r="B6" s="621"/>
      <c r="C6" s="98"/>
      <c r="D6" s="98"/>
      <c r="E6" s="96"/>
      <c r="F6" s="96"/>
      <c r="G6" s="96"/>
      <c r="H6" s="96"/>
      <c r="I6" s="96"/>
      <c r="J6" s="97"/>
      <c r="K6" s="97"/>
      <c r="L6" s="97"/>
      <c r="M6" s="97"/>
      <c r="N6" s="97"/>
      <c r="O6" s="97"/>
      <c r="P6" s="97"/>
      <c r="Q6" s="97"/>
      <c r="R6" s="97"/>
      <c r="S6" s="97"/>
      <c r="T6" s="97"/>
      <c r="U6" s="97"/>
      <c r="V6" s="97"/>
      <c r="W6" s="100"/>
      <c r="X6" s="100"/>
      <c r="Y6" s="100"/>
      <c r="Z6" s="100"/>
      <c r="AA6" s="100"/>
      <c r="AB6" s="100"/>
      <c r="AC6" s="110"/>
      <c r="AD6" s="110"/>
      <c r="AE6" s="110"/>
      <c r="AF6" s="109"/>
      <c r="AG6" s="109"/>
      <c r="AH6" s="109"/>
      <c r="AI6" s="107"/>
      <c r="AJ6" s="107"/>
      <c r="AK6" s="107"/>
      <c r="AL6" s="107"/>
      <c r="AM6" s="107"/>
      <c r="AN6" s="107"/>
      <c r="AO6" s="107"/>
      <c r="AP6" s="107"/>
      <c r="AQ6" s="107"/>
      <c r="AR6" s="107"/>
      <c r="AS6" s="107"/>
      <c r="AT6" s="107"/>
      <c r="AU6" s="107"/>
      <c r="AV6" s="107"/>
      <c r="AW6" s="107"/>
      <c r="AX6" s="108"/>
      <c r="AY6" s="108"/>
      <c r="AZ6" s="107"/>
      <c r="BA6" s="107"/>
      <c r="BB6" s="107"/>
      <c r="BC6" s="107"/>
      <c r="BD6" s="107"/>
      <c r="BE6" s="107"/>
      <c r="BF6" s="107"/>
      <c r="BG6" s="663"/>
      <c r="BH6" s="663"/>
      <c r="BI6" s="663"/>
      <c r="BJ6" s="663"/>
      <c r="BK6" s="663"/>
      <c r="BL6" s="663"/>
      <c r="BM6" s="663"/>
      <c r="BN6" s="663"/>
      <c r="BO6" s="663"/>
    </row>
    <row r="7" spans="1:68" s="105" customFormat="1" ht="21.75" customHeight="1" thickBot="1">
      <c r="A7" s="487"/>
      <c r="B7" s="905" t="s">
        <v>938</v>
      </c>
      <c r="C7" s="906"/>
      <c r="D7" s="906"/>
      <c r="E7" s="906"/>
      <c r="F7" s="906"/>
      <c r="G7" s="906"/>
      <c r="H7" s="906"/>
      <c r="I7" s="906"/>
      <c r="J7" s="906"/>
      <c r="K7" s="906"/>
      <c r="L7" s="906"/>
      <c r="M7" s="906"/>
      <c r="N7" s="906"/>
      <c r="O7" s="906"/>
      <c r="P7" s="906"/>
      <c r="Q7" s="906"/>
      <c r="R7" s="906"/>
      <c r="S7" s="907"/>
      <c r="T7" s="1164" t="s">
        <v>1013</v>
      </c>
      <c r="U7" s="1165"/>
      <c r="V7" s="1165"/>
      <c r="W7" s="1165"/>
      <c r="X7" s="1165"/>
      <c r="Y7" s="1165"/>
      <c r="Z7" s="1165"/>
      <c r="AA7" s="1165"/>
      <c r="AB7" s="1165"/>
      <c r="AC7" s="1165"/>
      <c r="AD7" s="1165"/>
      <c r="AE7" s="1166"/>
      <c r="AF7" s="1167" t="s">
        <v>1012</v>
      </c>
      <c r="AG7" s="1168"/>
      <c r="AH7" s="1168"/>
      <c r="AI7" s="1168"/>
      <c r="AJ7" s="1168"/>
      <c r="AK7" s="1168"/>
      <c r="AL7" s="1168"/>
      <c r="AM7" s="1168"/>
      <c r="AN7" s="1168"/>
      <c r="AO7" s="1168"/>
      <c r="AP7" s="1168"/>
      <c r="AQ7" s="1168"/>
      <c r="AR7" s="1168"/>
      <c r="AS7" s="1168"/>
      <c r="AT7" s="1168"/>
      <c r="AU7" s="1168"/>
      <c r="AV7" s="1168"/>
      <c r="AW7" s="1168"/>
      <c r="AX7" s="1168"/>
      <c r="AY7" s="1168"/>
      <c r="AZ7" s="1168"/>
      <c r="BA7" s="1168"/>
      <c r="BB7" s="1168"/>
      <c r="BC7" s="1168"/>
      <c r="BD7" s="1168"/>
      <c r="BE7" s="1168"/>
      <c r="BF7" s="1169"/>
      <c r="BG7" s="663"/>
      <c r="BH7" s="663"/>
      <c r="BI7" s="663"/>
      <c r="BJ7" s="663"/>
      <c r="BK7" s="663"/>
      <c r="BL7" s="663"/>
      <c r="BM7" s="663"/>
      <c r="BN7" s="663"/>
      <c r="BO7" s="663"/>
    </row>
    <row r="8" spans="1:68" s="93" customFormat="1" ht="12.75" customHeight="1">
      <c r="A8" s="488"/>
      <c r="B8" s="1153" t="s">
        <v>927</v>
      </c>
      <c r="C8" s="1148"/>
      <c r="D8" s="1149"/>
      <c r="E8" s="1147" t="s">
        <v>20</v>
      </c>
      <c r="F8" s="1148"/>
      <c r="G8" s="1149"/>
      <c r="H8" s="1147" t="s">
        <v>18</v>
      </c>
      <c r="I8" s="1148"/>
      <c r="J8" s="1149"/>
      <c r="K8" s="1153" t="s">
        <v>958</v>
      </c>
      <c r="L8" s="1154"/>
      <c r="M8" s="1155"/>
      <c r="N8" s="1153" t="s">
        <v>959</v>
      </c>
      <c r="O8" s="1154"/>
      <c r="P8" s="1155"/>
      <c r="Q8" s="1153" t="s">
        <v>960</v>
      </c>
      <c r="R8" s="1154"/>
      <c r="S8" s="1155"/>
      <c r="T8" s="1170" t="s">
        <v>928</v>
      </c>
      <c r="U8" s="1160"/>
      <c r="V8" s="1163"/>
      <c r="W8" s="1159" t="s">
        <v>618</v>
      </c>
      <c r="X8" s="1160"/>
      <c r="Y8" s="1161"/>
      <c r="Z8" s="1162" t="s">
        <v>619</v>
      </c>
      <c r="AA8" s="1160"/>
      <c r="AB8" s="1161"/>
      <c r="AC8" s="1162" t="s">
        <v>780</v>
      </c>
      <c r="AD8" s="1160"/>
      <c r="AE8" s="1163"/>
      <c r="AF8" s="1147" t="s">
        <v>866</v>
      </c>
      <c r="AG8" s="1148"/>
      <c r="AH8" s="1149"/>
      <c r="AI8" s="1147" t="s">
        <v>867</v>
      </c>
      <c r="AJ8" s="1148"/>
      <c r="AK8" s="1149"/>
      <c r="AL8" s="1147" t="s">
        <v>868</v>
      </c>
      <c r="AM8" s="1148"/>
      <c r="AN8" s="1149"/>
      <c r="AO8" s="1147" t="s">
        <v>804</v>
      </c>
      <c r="AP8" s="1148"/>
      <c r="AQ8" s="1149"/>
      <c r="AR8" s="1153" t="s">
        <v>945</v>
      </c>
      <c r="AS8" s="1148"/>
      <c r="AT8" s="1149"/>
      <c r="AU8" s="1153" t="s">
        <v>943</v>
      </c>
      <c r="AV8" s="1154"/>
      <c r="AW8" s="1155"/>
      <c r="AX8" s="1153" t="s">
        <v>944</v>
      </c>
      <c r="AY8" s="1148"/>
      <c r="AZ8" s="1149"/>
      <c r="BA8" s="1153" t="s">
        <v>946</v>
      </c>
      <c r="BB8" s="1148"/>
      <c r="BC8" s="1149"/>
      <c r="BD8" s="1153" t="s">
        <v>620</v>
      </c>
      <c r="BE8" s="1148"/>
      <c r="BF8" s="1149"/>
      <c r="BG8" s="663"/>
      <c r="BH8" s="663"/>
      <c r="BI8" s="663"/>
      <c r="BJ8" s="663"/>
      <c r="BK8" s="663"/>
      <c r="BL8" s="663"/>
      <c r="BM8" s="663"/>
      <c r="BN8" s="663"/>
      <c r="BO8" s="663"/>
      <c r="BP8" s="488"/>
    </row>
    <row r="9" spans="1:68" s="93" customFormat="1" ht="12.75" customHeight="1">
      <c r="A9" s="488"/>
      <c r="B9" s="1147"/>
      <c r="C9" s="1148"/>
      <c r="D9" s="1149"/>
      <c r="E9" s="1147"/>
      <c r="F9" s="1148"/>
      <c r="G9" s="1149"/>
      <c r="H9" s="1147"/>
      <c r="I9" s="1148"/>
      <c r="J9" s="1149"/>
      <c r="K9" s="1153"/>
      <c r="L9" s="1154"/>
      <c r="M9" s="1155"/>
      <c r="N9" s="1153"/>
      <c r="O9" s="1154"/>
      <c r="P9" s="1155"/>
      <c r="Q9" s="1153"/>
      <c r="R9" s="1154"/>
      <c r="S9" s="1155"/>
      <c r="T9" s="1159"/>
      <c r="U9" s="1160"/>
      <c r="V9" s="1163"/>
      <c r="W9" s="1159"/>
      <c r="X9" s="1160"/>
      <c r="Y9" s="1161"/>
      <c r="Z9" s="1162"/>
      <c r="AA9" s="1160"/>
      <c r="AB9" s="1161"/>
      <c r="AC9" s="1162"/>
      <c r="AD9" s="1160"/>
      <c r="AE9" s="1163"/>
      <c r="AF9" s="1147"/>
      <c r="AG9" s="1148"/>
      <c r="AH9" s="1149"/>
      <c r="AI9" s="1147"/>
      <c r="AJ9" s="1148"/>
      <c r="AK9" s="1149"/>
      <c r="AL9" s="1147"/>
      <c r="AM9" s="1148"/>
      <c r="AN9" s="1149"/>
      <c r="AO9" s="1147"/>
      <c r="AP9" s="1148"/>
      <c r="AQ9" s="1149"/>
      <c r="AR9" s="1147"/>
      <c r="AS9" s="1148"/>
      <c r="AT9" s="1149"/>
      <c r="AU9" s="1153"/>
      <c r="AV9" s="1154"/>
      <c r="AW9" s="1155"/>
      <c r="AX9" s="1147"/>
      <c r="AY9" s="1148"/>
      <c r="AZ9" s="1149"/>
      <c r="BA9" s="1147"/>
      <c r="BB9" s="1148"/>
      <c r="BC9" s="1149"/>
      <c r="BD9" s="1147"/>
      <c r="BE9" s="1148"/>
      <c r="BF9" s="1149"/>
      <c r="BG9" s="663"/>
      <c r="BH9" s="663"/>
      <c r="BI9" s="663"/>
      <c r="BJ9" s="663"/>
      <c r="BK9" s="663"/>
      <c r="BL9" s="663"/>
      <c r="BM9" s="663"/>
      <c r="BN9" s="663"/>
      <c r="BO9" s="663"/>
      <c r="BP9" s="488"/>
    </row>
    <row r="10" spans="1:68" s="93" customFormat="1" ht="12.75" customHeight="1">
      <c r="A10" s="488"/>
      <c r="B10" s="1147"/>
      <c r="C10" s="1148"/>
      <c r="D10" s="1149"/>
      <c r="E10" s="1147"/>
      <c r="F10" s="1148"/>
      <c r="G10" s="1149"/>
      <c r="H10" s="1147"/>
      <c r="I10" s="1148"/>
      <c r="J10" s="1149"/>
      <c r="K10" s="1153"/>
      <c r="L10" s="1154"/>
      <c r="M10" s="1155"/>
      <c r="N10" s="1153"/>
      <c r="O10" s="1154"/>
      <c r="P10" s="1155"/>
      <c r="Q10" s="1153"/>
      <c r="R10" s="1154"/>
      <c r="S10" s="1155"/>
      <c r="T10" s="1159"/>
      <c r="U10" s="1160"/>
      <c r="V10" s="1163"/>
      <c r="W10" s="1159"/>
      <c r="X10" s="1160"/>
      <c r="Y10" s="1161"/>
      <c r="Z10" s="1162"/>
      <c r="AA10" s="1160"/>
      <c r="AB10" s="1161"/>
      <c r="AC10" s="1162"/>
      <c r="AD10" s="1160"/>
      <c r="AE10" s="1163"/>
      <c r="AF10" s="1147"/>
      <c r="AG10" s="1148"/>
      <c r="AH10" s="1149"/>
      <c r="AI10" s="1147"/>
      <c r="AJ10" s="1148"/>
      <c r="AK10" s="1149"/>
      <c r="AL10" s="1147"/>
      <c r="AM10" s="1148"/>
      <c r="AN10" s="1149"/>
      <c r="AO10" s="1147"/>
      <c r="AP10" s="1148"/>
      <c r="AQ10" s="1149"/>
      <c r="AR10" s="1147"/>
      <c r="AS10" s="1148"/>
      <c r="AT10" s="1149"/>
      <c r="AU10" s="1153"/>
      <c r="AV10" s="1154"/>
      <c r="AW10" s="1155"/>
      <c r="AX10" s="1147"/>
      <c r="AY10" s="1148"/>
      <c r="AZ10" s="1149"/>
      <c r="BA10" s="1147"/>
      <c r="BB10" s="1148"/>
      <c r="BC10" s="1149"/>
      <c r="BD10" s="1147"/>
      <c r="BE10" s="1148"/>
      <c r="BF10" s="1149"/>
      <c r="BG10" s="663"/>
      <c r="BH10" s="663"/>
      <c r="BI10" s="663"/>
      <c r="BJ10" s="663"/>
      <c r="BK10" s="663"/>
      <c r="BL10" s="663"/>
      <c r="BM10" s="663"/>
      <c r="BN10" s="663"/>
      <c r="BO10" s="663"/>
      <c r="BP10" s="488"/>
    </row>
    <row r="11" spans="1:68" s="93" customFormat="1" ht="12.75" customHeight="1" thickBot="1">
      <c r="A11" s="488"/>
      <c r="B11" s="1150"/>
      <c r="C11" s="1151"/>
      <c r="D11" s="1152"/>
      <c r="E11" s="1150"/>
      <c r="F11" s="1151"/>
      <c r="G11" s="1152"/>
      <c r="H11" s="1150"/>
      <c r="I11" s="1151"/>
      <c r="J11" s="1152"/>
      <c r="K11" s="1156"/>
      <c r="L11" s="1157"/>
      <c r="M11" s="1158"/>
      <c r="N11" s="1156"/>
      <c r="O11" s="1157"/>
      <c r="P11" s="1158"/>
      <c r="Q11" s="1156"/>
      <c r="R11" s="1157"/>
      <c r="S11" s="1158"/>
      <c r="T11" s="1171"/>
      <c r="U11" s="1172"/>
      <c r="V11" s="1173"/>
      <c r="W11" s="1159"/>
      <c r="X11" s="1160"/>
      <c r="Y11" s="1161"/>
      <c r="Z11" s="1162"/>
      <c r="AA11" s="1160"/>
      <c r="AB11" s="1161"/>
      <c r="AC11" s="1162"/>
      <c r="AD11" s="1160"/>
      <c r="AE11" s="1163"/>
      <c r="AF11" s="1150"/>
      <c r="AG11" s="1151"/>
      <c r="AH11" s="1152"/>
      <c r="AI11" s="1150"/>
      <c r="AJ11" s="1151"/>
      <c r="AK11" s="1152"/>
      <c r="AL11" s="1150"/>
      <c r="AM11" s="1151"/>
      <c r="AN11" s="1152"/>
      <c r="AO11" s="1150"/>
      <c r="AP11" s="1151"/>
      <c r="AQ11" s="1152"/>
      <c r="AR11" s="1150"/>
      <c r="AS11" s="1151"/>
      <c r="AT11" s="1152"/>
      <c r="AU11" s="1156"/>
      <c r="AV11" s="1157"/>
      <c r="AW11" s="1158"/>
      <c r="AX11" s="1150"/>
      <c r="AY11" s="1151"/>
      <c r="AZ11" s="1152"/>
      <c r="BA11" s="1150"/>
      <c r="BB11" s="1151"/>
      <c r="BC11" s="1152"/>
      <c r="BD11" s="1150"/>
      <c r="BE11" s="1151"/>
      <c r="BF11" s="1152"/>
      <c r="BG11" s="663"/>
      <c r="BH11" s="663"/>
      <c r="BI11" s="663"/>
      <c r="BJ11" s="663"/>
      <c r="BK11" s="663"/>
      <c r="BL11" s="663"/>
      <c r="BM11" s="663"/>
      <c r="BN11" s="663"/>
      <c r="BO11" s="663"/>
      <c r="BP11" s="488"/>
    </row>
    <row r="12" spans="1:68" s="93" customFormat="1" ht="15.75" thickBot="1">
      <c r="A12" s="488"/>
      <c r="B12" s="1143" t="s">
        <v>133</v>
      </c>
      <c r="C12" s="1144"/>
      <c r="D12" s="655" t="s">
        <v>1011</v>
      </c>
      <c r="E12" s="1143" t="s">
        <v>133</v>
      </c>
      <c r="F12" s="1144"/>
      <c r="G12" s="655" t="s">
        <v>1011</v>
      </c>
      <c r="H12" s="659" t="s">
        <v>133</v>
      </c>
      <c r="I12" s="660"/>
      <c r="J12" s="655" t="s">
        <v>1011</v>
      </c>
      <c r="K12" s="659" t="s">
        <v>133</v>
      </c>
      <c r="L12" s="660"/>
      <c r="M12" s="655" t="s">
        <v>1011</v>
      </c>
      <c r="N12" s="659" t="s">
        <v>133</v>
      </c>
      <c r="O12" s="660"/>
      <c r="P12" s="655" t="s">
        <v>1011</v>
      </c>
      <c r="Q12" s="659" t="s">
        <v>133</v>
      </c>
      <c r="R12" s="660"/>
      <c r="S12" s="655" t="s">
        <v>1011</v>
      </c>
      <c r="T12" s="1145" t="s">
        <v>133</v>
      </c>
      <c r="U12" s="1146"/>
      <c r="V12" s="747" t="s">
        <v>1011</v>
      </c>
      <c r="W12" s="748" t="s">
        <v>133</v>
      </c>
      <c r="X12" s="749"/>
      <c r="Y12" s="747" t="s">
        <v>1011</v>
      </c>
      <c r="Z12" s="748" t="s">
        <v>133</v>
      </c>
      <c r="AA12" s="749"/>
      <c r="AB12" s="747" t="s">
        <v>1011</v>
      </c>
      <c r="AC12" s="748" t="s">
        <v>133</v>
      </c>
      <c r="AD12" s="749"/>
      <c r="AE12" s="747" t="s">
        <v>1011</v>
      </c>
      <c r="AF12" s="661" t="s">
        <v>133</v>
      </c>
      <c r="AG12" s="662"/>
      <c r="AH12" s="655" t="s">
        <v>1011</v>
      </c>
      <c r="AI12" s="661" t="s">
        <v>133</v>
      </c>
      <c r="AJ12" s="662"/>
      <c r="AK12" s="655" t="s">
        <v>1011</v>
      </c>
      <c r="AL12" s="661" t="s">
        <v>133</v>
      </c>
      <c r="AM12" s="662"/>
      <c r="AN12" s="655" t="s">
        <v>1011</v>
      </c>
      <c r="AO12" s="661" t="s">
        <v>133</v>
      </c>
      <c r="AP12" s="662"/>
      <c r="AQ12" s="655" t="s">
        <v>1011</v>
      </c>
      <c r="AR12" s="661" t="s">
        <v>133</v>
      </c>
      <c r="AS12" s="662"/>
      <c r="AT12" s="655" t="s">
        <v>1011</v>
      </c>
      <c r="AU12" s="661" t="s">
        <v>133</v>
      </c>
      <c r="AV12" s="662"/>
      <c r="AW12" s="655" t="s">
        <v>1011</v>
      </c>
      <c r="AX12" s="1134" t="s">
        <v>133</v>
      </c>
      <c r="AY12" s="1133"/>
      <c r="AZ12" s="655" t="s">
        <v>1011</v>
      </c>
      <c r="BA12" s="1134" t="s">
        <v>133</v>
      </c>
      <c r="BB12" s="1133"/>
      <c r="BC12" s="655" t="s">
        <v>1011</v>
      </c>
      <c r="BD12" s="1134" t="s">
        <v>133</v>
      </c>
      <c r="BE12" s="1133"/>
      <c r="BF12" s="655" t="s">
        <v>1011</v>
      </c>
      <c r="BG12" s="663"/>
      <c r="BH12" s="663"/>
      <c r="BI12" s="663"/>
      <c r="BJ12" s="663"/>
      <c r="BK12" s="663"/>
      <c r="BL12" s="663"/>
      <c r="BM12" s="663"/>
      <c r="BN12" s="663"/>
      <c r="BO12" s="663"/>
      <c r="BP12" s="488"/>
    </row>
    <row r="13" spans="1:68" s="93" customFormat="1" ht="15.75">
      <c r="A13" s="488"/>
      <c r="B13" s="656" t="s">
        <v>127</v>
      </c>
      <c r="C13" s="489" t="s">
        <v>132</v>
      </c>
      <c r="D13" s="491" t="s">
        <v>127</v>
      </c>
      <c r="E13" s="656" t="s">
        <v>127</v>
      </c>
      <c r="F13" s="489" t="s">
        <v>132</v>
      </c>
      <c r="G13" s="490" t="s">
        <v>127</v>
      </c>
      <c r="H13" s="656" t="s">
        <v>127</v>
      </c>
      <c r="I13" s="489" t="s">
        <v>132</v>
      </c>
      <c r="J13" s="490" t="s">
        <v>127</v>
      </c>
      <c r="K13" s="656" t="s">
        <v>127</v>
      </c>
      <c r="L13" s="489" t="s">
        <v>132</v>
      </c>
      <c r="M13" s="490" t="s">
        <v>127</v>
      </c>
      <c r="N13" s="656" t="s">
        <v>127</v>
      </c>
      <c r="O13" s="489" t="s">
        <v>132</v>
      </c>
      <c r="P13" s="490" t="s">
        <v>127</v>
      </c>
      <c r="Q13" s="656" t="s">
        <v>127</v>
      </c>
      <c r="R13" s="489" t="s">
        <v>132</v>
      </c>
      <c r="S13" s="491" t="s">
        <v>127</v>
      </c>
      <c r="T13" s="750" t="s">
        <v>127</v>
      </c>
      <c r="U13" s="751" t="s">
        <v>132</v>
      </c>
      <c r="V13" s="752" t="s">
        <v>127</v>
      </c>
      <c r="W13" s="753" t="s">
        <v>127</v>
      </c>
      <c r="X13" s="751" t="s">
        <v>132</v>
      </c>
      <c r="Y13" s="754" t="s">
        <v>127</v>
      </c>
      <c r="Z13" s="753" t="s">
        <v>127</v>
      </c>
      <c r="AA13" s="751" t="s">
        <v>132</v>
      </c>
      <c r="AB13" s="754" t="s">
        <v>127</v>
      </c>
      <c r="AC13" s="753" t="s">
        <v>127</v>
      </c>
      <c r="AD13" s="751" t="s">
        <v>132</v>
      </c>
      <c r="AE13" s="754" t="s">
        <v>127</v>
      </c>
      <c r="AF13" s="508" t="s">
        <v>127</v>
      </c>
      <c r="AG13" s="489" t="s">
        <v>132</v>
      </c>
      <c r="AH13" s="507" t="s">
        <v>127</v>
      </c>
      <c r="AI13" s="509" t="s">
        <v>127</v>
      </c>
      <c r="AJ13" s="489" t="s">
        <v>132</v>
      </c>
      <c r="AK13" s="507" t="s">
        <v>127</v>
      </c>
      <c r="AL13" s="509" t="s">
        <v>127</v>
      </c>
      <c r="AM13" s="489" t="s">
        <v>132</v>
      </c>
      <c r="AN13" s="507" t="s">
        <v>127</v>
      </c>
      <c r="AO13" s="509" t="s">
        <v>127</v>
      </c>
      <c r="AP13" s="489" t="s">
        <v>132</v>
      </c>
      <c r="AQ13" s="507" t="s">
        <v>127</v>
      </c>
      <c r="AR13" s="509" t="s">
        <v>127</v>
      </c>
      <c r="AS13" s="489" t="s">
        <v>132</v>
      </c>
      <c r="AT13" s="507" t="s">
        <v>127</v>
      </c>
      <c r="AU13" s="509" t="s">
        <v>127</v>
      </c>
      <c r="AV13" s="489" t="s">
        <v>132</v>
      </c>
      <c r="AW13" s="507" t="s">
        <v>127</v>
      </c>
      <c r="AX13" s="509" t="s">
        <v>127</v>
      </c>
      <c r="AY13" s="489" t="s">
        <v>132</v>
      </c>
      <c r="AZ13" s="507" t="s">
        <v>127</v>
      </c>
      <c r="BA13" s="509" t="s">
        <v>127</v>
      </c>
      <c r="BB13" s="489" t="s">
        <v>132</v>
      </c>
      <c r="BC13" s="507" t="s">
        <v>127</v>
      </c>
      <c r="BD13" s="509" t="s">
        <v>127</v>
      </c>
      <c r="BE13" s="489" t="s">
        <v>132</v>
      </c>
      <c r="BF13" s="510" t="s">
        <v>127</v>
      </c>
      <c r="BG13" s="663"/>
      <c r="BH13" s="663"/>
      <c r="BI13" s="663"/>
      <c r="BJ13" s="663"/>
      <c r="BK13" s="663"/>
      <c r="BL13" s="663"/>
      <c r="BM13" s="663"/>
      <c r="BN13" s="663"/>
      <c r="BO13" s="663"/>
      <c r="BP13" s="488"/>
    </row>
    <row r="14" spans="1:68" s="93" customFormat="1" ht="19.5" customHeight="1" thickBot="1">
      <c r="A14" s="495"/>
      <c r="B14" s="499"/>
      <c r="C14" s="497"/>
      <c r="D14" s="498"/>
      <c r="E14" s="496"/>
      <c r="F14" s="497"/>
      <c r="G14" s="498"/>
      <c r="H14" s="499"/>
      <c r="I14" s="497"/>
      <c r="J14" s="498"/>
      <c r="K14" s="500"/>
      <c r="L14" s="497"/>
      <c r="M14" s="501"/>
      <c r="N14" s="499"/>
      <c r="O14" s="497"/>
      <c r="P14" s="498"/>
      <c r="Q14" s="499"/>
      <c r="R14" s="497"/>
      <c r="S14" s="498"/>
      <c r="T14" s="499"/>
      <c r="U14" s="497"/>
      <c r="V14" s="498"/>
      <c r="W14" s="499"/>
      <c r="X14" s="502"/>
      <c r="Y14" s="498"/>
      <c r="Z14" s="499"/>
      <c r="AA14" s="502"/>
      <c r="AB14" s="498"/>
      <c r="AC14" s="499"/>
      <c r="AD14" s="502"/>
      <c r="AE14" s="498"/>
      <c r="AF14" s="499"/>
      <c r="AG14" s="502"/>
      <c r="AH14" s="498"/>
      <c r="AI14" s="499"/>
      <c r="AJ14" s="502"/>
      <c r="AK14" s="498"/>
      <c r="AL14" s="499"/>
      <c r="AM14" s="502"/>
      <c r="AN14" s="498"/>
      <c r="AO14" s="499"/>
      <c r="AP14" s="502"/>
      <c r="AQ14" s="498"/>
      <c r="AR14" s="499"/>
      <c r="AS14" s="502"/>
      <c r="AT14" s="498"/>
      <c r="AU14" s="499"/>
      <c r="AV14" s="502"/>
      <c r="AW14" s="498"/>
      <c r="AX14" s="499"/>
      <c r="AY14" s="502"/>
      <c r="AZ14" s="498"/>
      <c r="BA14" s="499"/>
      <c r="BB14" s="502"/>
      <c r="BC14" s="498"/>
      <c r="BD14" s="499"/>
      <c r="BE14" s="502"/>
      <c r="BF14" s="511"/>
      <c r="BG14" s="663"/>
      <c r="BH14" s="663"/>
      <c r="BI14" s="663"/>
      <c r="BJ14" s="663"/>
      <c r="BK14" s="663"/>
      <c r="BL14" s="663"/>
      <c r="BM14" s="663"/>
      <c r="BN14" s="663"/>
      <c r="BO14" s="663"/>
      <c r="BP14" s="512"/>
    </row>
    <row r="15" spans="1:68" s="93" customFormat="1" ht="15.75" customHeight="1">
      <c r="A15" s="495"/>
      <c r="B15" s="830" t="s">
        <v>1054</v>
      </c>
      <c r="C15" s="757"/>
      <c r="D15" s="756"/>
      <c r="E15" s="756"/>
      <c r="F15" s="757"/>
      <c r="G15" s="756"/>
      <c r="H15" s="756"/>
      <c r="I15" s="757"/>
      <c r="J15" s="756"/>
      <c r="K15" s="757"/>
      <c r="L15" s="757"/>
      <c r="M15" s="757"/>
      <c r="N15" s="756"/>
      <c r="O15" s="757"/>
      <c r="P15" s="756"/>
      <c r="Q15" s="756"/>
      <c r="R15" s="757"/>
      <c r="S15" s="756"/>
      <c r="T15" s="756"/>
      <c r="U15" s="757"/>
      <c r="V15" s="756"/>
      <c r="W15" s="756"/>
      <c r="X15" s="704"/>
      <c r="Y15" s="756"/>
      <c r="Z15" s="756"/>
      <c r="AA15" s="704"/>
      <c r="AB15" s="756"/>
      <c r="AC15" s="756"/>
      <c r="AD15" s="704"/>
      <c r="AE15" s="756"/>
      <c r="AF15" s="756"/>
      <c r="AG15" s="704"/>
      <c r="AH15" s="756"/>
      <c r="AI15" s="756"/>
      <c r="AJ15" s="704"/>
      <c r="AK15" s="756"/>
      <c r="AL15" s="756"/>
      <c r="AM15" s="704"/>
      <c r="AN15" s="756"/>
      <c r="AO15" s="756"/>
      <c r="AP15" s="704"/>
      <c r="AQ15" s="756"/>
      <c r="AR15" s="756"/>
      <c r="AS15" s="704"/>
      <c r="AT15" s="756"/>
      <c r="AU15" s="756"/>
      <c r="AV15" s="704"/>
      <c r="AW15" s="756"/>
      <c r="AX15" s="756"/>
      <c r="AY15" s="704"/>
      <c r="AZ15" s="756"/>
      <c r="BA15" s="756"/>
      <c r="BB15" s="704"/>
      <c r="BC15" s="756"/>
      <c r="BD15" s="756"/>
      <c r="BE15" s="704"/>
      <c r="BF15" s="756"/>
      <c r="BG15" s="663"/>
      <c r="BH15" s="663"/>
      <c r="BI15" s="663"/>
      <c r="BJ15" s="663"/>
      <c r="BK15" s="663"/>
      <c r="BL15" s="663"/>
      <c r="BM15" s="663"/>
      <c r="BN15" s="663"/>
      <c r="BO15" s="663"/>
      <c r="BP15" s="512"/>
    </row>
    <row r="16" spans="1:68" s="93" customFormat="1" ht="19.5" customHeight="1" thickBot="1">
      <c r="A16" s="495"/>
      <c r="B16" s="503"/>
      <c r="C16" s="504"/>
      <c r="D16" s="504"/>
      <c r="E16" s="504"/>
      <c r="F16" s="504"/>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c r="AR16" s="505"/>
      <c r="AS16" s="505"/>
      <c r="AT16" s="505"/>
      <c r="AU16" s="505"/>
      <c r="AV16" s="505"/>
      <c r="AW16" s="505"/>
      <c r="AX16" s="505"/>
      <c r="AY16" s="505"/>
      <c r="AZ16" s="513"/>
      <c r="BA16" s="505"/>
      <c r="BB16" s="505"/>
      <c r="BC16" s="505"/>
      <c r="BD16" s="505"/>
      <c r="BE16" s="505"/>
      <c r="BF16" s="505"/>
      <c r="BG16" s="663"/>
      <c r="BH16" s="663"/>
      <c r="BI16" s="663"/>
      <c r="BJ16" s="663"/>
      <c r="BK16" s="663"/>
      <c r="BL16" s="663"/>
      <c r="BM16" s="663"/>
      <c r="BN16" s="663"/>
      <c r="BO16" s="663"/>
      <c r="BP16" s="506"/>
    </row>
    <row r="17" spans="1:68" s="105" customFormat="1" ht="22.5" customHeight="1" thickBot="1">
      <c r="A17" s="487"/>
      <c r="B17" s="1028" t="s">
        <v>966</v>
      </c>
      <c r="C17" s="1029"/>
      <c r="D17" s="1029"/>
      <c r="E17" s="1029"/>
      <c r="F17" s="1029"/>
      <c r="G17" s="1029"/>
      <c r="H17" s="1029"/>
      <c r="I17" s="1029"/>
      <c r="J17" s="1030"/>
      <c r="K17" s="484"/>
      <c r="L17" s="484"/>
      <c r="M17" s="484"/>
      <c r="N17" s="484"/>
      <c r="O17" s="484"/>
      <c r="P17" s="484"/>
      <c r="Q17" s="484"/>
      <c r="R17" s="484"/>
      <c r="S17" s="484"/>
      <c r="T17" s="484"/>
      <c r="U17" s="484"/>
      <c r="V17" s="484"/>
      <c r="W17" s="485"/>
      <c r="X17" s="485"/>
      <c r="Y17" s="485"/>
      <c r="Z17" s="485"/>
      <c r="AA17" s="485"/>
      <c r="AB17" s="485"/>
      <c r="AC17" s="486"/>
      <c r="AD17" s="486"/>
      <c r="AE17" s="486"/>
      <c r="AF17" s="514"/>
      <c r="AG17" s="514"/>
      <c r="AH17" s="514"/>
      <c r="AI17" s="515"/>
      <c r="AJ17" s="515"/>
      <c r="AK17" s="515"/>
      <c r="AL17" s="515"/>
      <c r="AM17" s="515"/>
      <c r="AN17" s="515"/>
      <c r="AO17" s="515"/>
      <c r="AP17" s="515"/>
      <c r="AQ17" s="515"/>
      <c r="AR17" s="515"/>
      <c r="AS17" s="515"/>
      <c r="AT17" s="515"/>
      <c r="AU17" s="515"/>
      <c r="AV17" s="515"/>
      <c r="AW17" s="515"/>
      <c r="AX17" s="516"/>
      <c r="AY17" s="516"/>
      <c r="AZ17" s="515"/>
      <c r="BA17" s="515"/>
      <c r="BB17" s="515"/>
      <c r="BC17" s="515"/>
      <c r="BD17" s="515"/>
      <c r="BE17" s="515"/>
      <c r="BF17" s="515"/>
      <c r="BG17" s="515"/>
      <c r="BH17" s="515"/>
      <c r="BI17" s="515"/>
      <c r="BJ17" s="515"/>
      <c r="BK17" s="515"/>
      <c r="BL17" s="515"/>
      <c r="BM17" s="517"/>
      <c r="BN17" s="517"/>
      <c r="BO17" s="506"/>
      <c r="BP17" s="506"/>
    </row>
    <row r="18" spans="1:68" s="93" customFormat="1" ht="15" customHeight="1">
      <c r="A18" s="495"/>
      <c r="B18" s="1125" t="s">
        <v>941</v>
      </c>
      <c r="C18" s="1126"/>
      <c r="D18" s="1127"/>
      <c r="E18" s="1125" t="s">
        <v>941</v>
      </c>
      <c r="F18" s="1126"/>
      <c r="G18" s="1127"/>
      <c r="H18" s="1125" t="s">
        <v>942</v>
      </c>
      <c r="I18" s="1126"/>
      <c r="J18" s="1127"/>
      <c r="K18" s="505"/>
      <c r="L18" s="505"/>
      <c r="M18" s="505"/>
      <c r="N18" s="505"/>
      <c r="O18" s="505"/>
      <c r="P18" s="505"/>
      <c r="Q18" s="505"/>
      <c r="R18" s="505"/>
      <c r="S18" s="505"/>
      <c r="T18" s="505"/>
      <c r="U18" s="505"/>
      <c r="V18" s="505"/>
      <c r="W18" s="505"/>
      <c r="X18" s="505"/>
      <c r="Y18" s="505"/>
      <c r="Z18" s="505"/>
      <c r="AA18" s="505"/>
      <c r="AB18" s="505"/>
      <c r="AC18" s="505"/>
      <c r="AD18" s="505"/>
      <c r="AE18" s="505"/>
      <c r="AF18" s="94"/>
      <c r="AG18" s="94"/>
      <c r="AH18" s="94"/>
      <c r="AI18" s="94"/>
      <c r="AJ18" s="94"/>
      <c r="AK18" s="94"/>
      <c r="AL18" s="94"/>
      <c r="AM18" s="94"/>
      <c r="AN18" s="94"/>
      <c r="AO18" s="94"/>
      <c r="AP18" s="94"/>
      <c r="AQ18" s="94"/>
      <c r="AR18" s="94"/>
      <c r="AS18" s="94"/>
      <c r="AT18" s="94"/>
      <c r="AU18" s="94"/>
      <c r="AV18" s="94"/>
      <c r="AW18" s="94"/>
      <c r="AX18" s="94"/>
      <c r="AY18" s="94"/>
      <c r="AZ18" s="95"/>
      <c r="BA18" s="94"/>
      <c r="BB18" s="94"/>
      <c r="BC18" s="94"/>
      <c r="BD18" s="94"/>
      <c r="BE18" s="94"/>
      <c r="BF18" s="94"/>
      <c r="BG18" s="94"/>
      <c r="BH18" s="94"/>
      <c r="BI18" s="94"/>
      <c r="BJ18" s="94"/>
      <c r="BK18" s="94"/>
    </row>
    <row r="19" spans="1:68" ht="15" customHeight="1">
      <c r="B19" s="1128"/>
      <c r="C19" s="1126"/>
      <c r="D19" s="1127"/>
      <c r="E19" s="1128"/>
      <c r="F19" s="1126"/>
      <c r="G19" s="1127"/>
      <c r="H19" s="1128"/>
      <c r="I19" s="1126"/>
      <c r="J19" s="1127"/>
      <c r="L19" s="505"/>
      <c r="BJ19" s="92"/>
      <c r="BK19" s="92"/>
      <c r="BL19" s="92"/>
      <c r="BM19" s="92"/>
      <c r="BN19" s="92"/>
      <c r="BO19" s="92"/>
    </row>
    <row r="20" spans="1:68" ht="15.75" customHeight="1" thickBot="1">
      <c r="B20" s="1129"/>
      <c r="C20" s="1130"/>
      <c r="D20" s="1131"/>
      <c r="E20" s="1129"/>
      <c r="F20" s="1130"/>
      <c r="G20" s="1131"/>
      <c r="H20" s="1129"/>
      <c r="I20" s="1130"/>
      <c r="J20" s="1131"/>
      <c r="L20" s="505"/>
      <c r="BJ20" s="92"/>
      <c r="BK20" s="92"/>
      <c r="BL20" s="92"/>
      <c r="BM20" s="92"/>
      <c r="BN20" s="92"/>
      <c r="BO20" s="92"/>
    </row>
    <row r="21" spans="1:68" ht="15.75" thickBot="1">
      <c r="B21" s="1132" t="s">
        <v>133</v>
      </c>
      <c r="C21" s="1133"/>
      <c r="D21" s="655" t="s">
        <v>128</v>
      </c>
      <c r="E21" s="1134" t="s">
        <v>133</v>
      </c>
      <c r="F21" s="1133"/>
      <c r="G21" s="655" t="s">
        <v>128</v>
      </c>
      <c r="H21" s="1134" t="s">
        <v>133</v>
      </c>
      <c r="I21" s="1133"/>
      <c r="J21" s="744" t="s">
        <v>128</v>
      </c>
      <c r="L21" s="505"/>
      <c r="BJ21" s="92"/>
      <c r="BK21" s="92"/>
      <c r="BL21" s="92"/>
      <c r="BM21" s="92"/>
      <c r="BN21" s="92"/>
      <c r="BO21" s="92"/>
    </row>
    <row r="22" spans="1:68" ht="15.75">
      <c r="B22" s="745" t="s">
        <v>127</v>
      </c>
      <c r="C22" s="493" t="s">
        <v>132</v>
      </c>
      <c r="D22" s="494" t="s">
        <v>127</v>
      </c>
      <c r="E22" s="492" t="s">
        <v>127</v>
      </c>
      <c r="F22" s="493" t="s">
        <v>132</v>
      </c>
      <c r="G22" s="494" t="s">
        <v>127</v>
      </c>
      <c r="H22" s="492" t="s">
        <v>127</v>
      </c>
      <c r="I22" s="493" t="s">
        <v>132</v>
      </c>
      <c r="J22" s="746" t="s">
        <v>127</v>
      </c>
      <c r="BJ22" s="92"/>
      <c r="BK22" s="92"/>
      <c r="BL22" s="92"/>
      <c r="BM22" s="92"/>
      <c r="BN22" s="92"/>
      <c r="BO22" s="92"/>
    </row>
    <row r="23" spans="1:68" ht="19.5" customHeight="1" thickBot="1">
      <c r="B23" s="682"/>
      <c r="C23" s="683"/>
      <c r="D23" s="684"/>
      <c r="E23" s="685"/>
      <c r="F23" s="683"/>
      <c r="G23" s="684"/>
      <c r="H23" s="685"/>
      <c r="I23" s="686"/>
      <c r="J23" s="687"/>
      <c r="BJ23" s="92"/>
      <c r="BK23" s="92"/>
      <c r="BL23" s="92"/>
      <c r="BM23" s="92"/>
      <c r="BN23" s="92"/>
      <c r="BO23" s="92"/>
    </row>
    <row r="24" spans="1:68" s="105" customFormat="1" ht="15" customHeight="1">
      <c r="A24" s="487"/>
      <c r="B24" s="830" t="s">
        <v>1060</v>
      </c>
      <c r="C24" s="482"/>
      <c r="D24" s="482"/>
      <c r="E24" s="483"/>
      <c r="F24" s="483"/>
      <c r="G24" s="483"/>
      <c r="H24" s="483"/>
      <c r="I24" s="483"/>
      <c r="J24" s="484"/>
      <c r="K24" s="484"/>
      <c r="L24" s="484"/>
      <c r="M24" s="484"/>
      <c r="N24" s="484"/>
      <c r="O24" s="484"/>
      <c r="P24" s="484"/>
      <c r="Q24" s="485"/>
      <c r="R24" s="485"/>
      <c r="S24" s="485"/>
      <c r="T24" s="485"/>
      <c r="U24" s="485"/>
      <c r="V24" s="485"/>
      <c r="W24" s="486"/>
      <c r="X24" s="486"/>
      <c r="Y24" s="486"/>
      <c r="Z24" s="109"/>
      <c r="AA24" s="109"/>
      <c r="AB24" s="109"/>
      <c r="AC24" s="107"/>
      <c r="AD24" s="107"/>
      <c r="AE24" s="107"/>
      <c r="AF24" s="107"/>
      <c r="AG24" s="107"/>
      <c r="AH24" s="107"/>
      <c r="AI24" s="107"/>
      <c r="AJ24" s="107"/>
      <c r="AK24" s="107"/>
      <c r="AL24" s="107"/>
      <c r="AM24" s="107"/>
      <c r="AN24" s="107"/>
      <c r="AO24" s="107"/>
      <c r="AP24" s="107"/>
      <c r="AQ24" s="107"/>
      <c r="AR24" s="108"/>
      <c r="AS24" s="108"/>
      <c r="AT24" s="107"/>
      <c r="AU24" s="107"/>
      <c r="AV24" s="107"/>
      <c r="AW24" s="107"/>
      <c r="AX24" s="107"/>
      <c r="AY24" s="107"/>
      <c r="AZ24" s="107"/>
      <c r="BA24" s="107"/>
      <c r="BB24" s="107"/>
      <c r="BC24" s="107"/>
      <c r="BD24" s="107"/>
      <c r="BE24" s="107"/>
      <c r="BF24" s="107"/>
      <c r="BG24" s="106"/>
      <c r="BH24" s="106"/>
      <c r="BI24" s="106"/>
    </row>
    <row r="25" spans="1:68" s="105" customFormat="1" ht="12.75" customHeight="1">
      <c r="A25" s="487"/>
      <c r="B25" s="482"/>
      <c r="C25" s="482"/>
      <c r="D25" s="482"/>
      <c r="E25" s="483"/>
      <c r="F25" s="483"/>
      <c r="G25" s="483"/>
      <c r="H25" s="483"/>
      <c r="I25" s="483"/>
      <c r="J25" s="484"/>
      <c r="K25" s="484"/>
      <c r="L25" s="484"/>
      <c r="M25" s="484"/>
      <c r="N25" s="484"/>
      <c r="O25" s="484"/>
      <c r="P25" s="484"/>
      <c r="Q25" s="485"/>
      <c r="R25" s="485"/>
      <c r="S25" s="485"/>
      <c r="T25" s="485"/>
      <c r="U25" s="485"/>
      <c r="V25" s="485"/>
      <c r="W25" s="486"/>
      <c r="X25" s="486"/>
      <c r="Y25" s="486"/>
      <c r="Z25" s="109"/>
      <c r="AA25" s="109"/>
      <c r="AB25" s="109"/>
      <c r="AC25" s="107"/>
      <c r="AD25" s="107"/>
      <c r="AE25" s="107"/>
      <c r="AF25" s="107"/>
      <c r="AG25" s="107"/>
      <c r="AH25" s="107"/>
      <c r="AI25" s="107"/>
      <c r="AJ25" s="107"/>
      <c r="AK25" s="107"/>
      <c r="AL25" s="107"/>
      <c r="AM25" s="107"/>
      <c r="AN25" s="107"/>
      <c r="AO25" s="107"/>
      <c r="AP25" s="107"/>
      <c r="AQ25" s="107"/>
      <c r="AR25" s="108"/>
      <c r="AS25" s="108"/>
      <c r="AT25" s="107"/>
      <c r="AU25" s="107"/>
      <c r="AV25" s="107"/>
      <c r="AW25" s="107"/>
      <c r="AX25" s="107"/>
      <c r="AY25" s="107"/>
      <c r="AZ25" s="107"/>
      <c r="BA25" s="107"/>
      <c r="BB25" s="107"/>
      <c r="BC25" s="107"/>
      <c r="BD25" s="107"/>
      <c r="BE25" s="107"/>
      <c r="BF25" s="107"/>
      <c r="BG25" s="106"/>
      <c r="BH25" s="106"/>
      <c r="BI25" s="106"/>
    </row>
    <row r="26" spans="1:68" s="93" customFormat="1" ht="20.25">
      <c r="A26" s="755" t="s">
        <v>131</v>
      </c>
      <c r="B26" s="774" t="s">
        <v>1062</v>
      </c>
      <c r="C26" s="775"/>
      <c r="D26" s="775"/>
      <c r="E26" s="776"/>
      <c r="F26" s="777"/>
      <c r="G26" s="777"/>
      <c r="H26" s="777"/>
      <c r="I26" s="483"/>
      <c r="J26" s="484"/>
      <c r="K26" s="484"/>
      <c r="L26" s="484"/>
      <c r="M26" s="484"/>
      <c r="N26" s="484"/>
      <c r="O26" s="484"/>
      <c r="P26" s="484"/>
      <c r="Q26" s="485"/>
      <c r="R26" s="485"/>
      <c r="S26" s="485"/>
      <c r="T26" s="485"/>
      <c r="U26" s="485"/>
      <c r="V26" s="485"/>
      <c r="W26" s="505"/>
      <c r="X26" s="505"/>
      <c r="Y26" s="505"/>
      <c r="Z26" s="94"/>
      <c r="AA26" s="94"/>
      <c r="AB26" s="94"/>
      <c r="AC26" s="94"/>
      <c r="AD26" s="94"/>
      <c r="AE26" s="94"/>
      <c r="AF26" s="94"/>
      <c r="AG26" s="94"/>
      <c r="AH26" s="94"/>
      <c r="AI26" s="94"/>
      <c r="AJ26" s="94"/>
      <c r="AK26" s="94"/>
      <c r="AL26" s="94"/>
      <c r="AM26" s="94"/>
      <c r="AN26" s="94"/>
      <c r="AO26" s="94"/>
      <c r="AP26" s="94"/>
      <c r="AQ26" s="94"/>
      <c r="AR26" s="94"/>
      <c r="AS26" s="94"/>
      <c r="AT26" s="95"/>
      <c r="AU26" s="94"/>
      <c r="AV26" s="94"/>
      <c r="AW26" s="94"/>
      <c r="AX26" s="94"/>
      <c r="AY26" s="94"/>
      <c r="AZ26" s="94"/>
      <c r="BA26" s="94"/>
      <c r="BB26" s="94"/>
      <c r="BC26" s="94"/>
      <c r="BD26" s="94"/>
      <c r="BE26" s="94"/>
      <c r="BF26" s="94"/>
      <c r="BG26" s="94"/>
      <c r="BH26" s="94"/>
      <c r="BI26" s="663"/>
      <c r="BJ26" s="663"/>
    </row>
    <row r="27" spans="1:68" s="93" customFormat="1" ht="16.5" customHeight="1" thickBot="1">
      <c r="A27" s="692"/>
      <c r="B27" s="690"/>
      <c r="C27" s="690"/>
      <c r="D27" s="690"/>
      <c r="E27" s="691"/>
      <c r="F27" s="483"/>
      <c r="G27" s="483"/>
      <c r="H27" s="483"/>
      <c r="I27" s="483"/>
      <c r="J27" s="484"/>
      <c r="K27"/>
      <c r="L27" s="484"/>
      <c r="M27" s="484"/>
      <c r="N27" s="484"/>
      <c r="O27" s="484"/>
      <c r="P27" s="484"/>
      <c r="Q27" s="485"/>
      <c r="R27" s="485"/>
      <c r="S27" s="485"/>
      <c r="T27" s="485"/>
      <c r="U27" s="485"/>
      <c r="V27" s="485"/>
      <c r="W27" s="505"/>
      <c r="X27" s="505"/>
      <c r="Y27" s="505"/>
      <c r="Z27" s="94"/>
      <c r="AA27" s="94"/>
      <c r="AB27" s="94"/>
      <c r="AC27" s="94"/>
      <c r="AD27" s="94"/>
      <c r="AE27" s="94"/>
      <c r="AF27" s="94"/>
      <c r="AG27" s="94"/>
      <c r="AH27" s="94"/>
      <c r="AI27" s="94"/>
      <c r="AJ27" s="94"/>
      <c r="AK27" s="94"/>
      <c r="AL27" s="94"/>
      <c r="AM27" s="94"/>
      <c r="AN27" s="94"/>
      <c r="AO27" s="94"/>
      <c r="AP27" s="94"/>
      <c r="AQ27" s="94"/>
      <c r="AR27" s="94"/>
      <c r="AS27" s="94"/>
      <c r="AT27" s="95"/>
      <c r="AU27" s="94"/>
      <c r="AV27" s="94"/>
      <c r="AW27" s="94"/>
      <c r="AX27" s="94"/>
      <c r="AY27" s="94"/>
      <c r="AZ27" s="94"/>
      <c r="BA27" s="94"/>
      <c r="BB27" s="94"/>
      <c r="BC27" s="94"/>
      <c r="BD27" s="94"/>
      <c r="BE27" s="94"/>
      <c r="BF27" s="94"/>
      <c r="BG27" s="94"/>
      <c r="BH27" s="94"/>
      <c r="BI27" s="663"/>
      <c r="BJ27" s="663"/>
    </row>
    <row r="28" spans="1:68" s="93" customFormat="1" ht="15.75" customHeight="1">
      <c r="A28" s="488"/>
      <c r="B28" s="1116" t="s">
        <v>937</v>
      </c>
      <c r="C28" s="1117"/>
      <c r="D28" s="1117"/>
      <c r="E28" s="1117"/>
      <c r="F28" s="1117"/>
      <c r="G28" s="1117"/>
      <c r="H28" s="1117"/>
      <c r="I28" s="1117"/>
      <c r="J28" s="1117"/>
      <c r="K28" s="1118"/>
      <c r="L28" s="694"/>
      <c r="M28" s="694"/>
      <c r="N28" s="694"/>
      <c r="O28" s="694"/>
      <c r="P28" s="694"/>
      <c r="Q28" s="694"/>
      <c r="R28" s="694"/>
      <c r="S28" s="694"/>
      <c r="T28" s="694"/>
      <c r="U28" s="694"/>
      <c r="V28" s="694"/>
      <c r="W28" s="694"/>
      <c r="X28" s="505"/>
      <c r="Y28" s="505"/>
      <c r="Z28" s="94"/>
      <c r="AA28" s="94"/>
      <c r="AB28" s="94"/>
      <c r="AC28" s="94"/>
      <c r="AD28" s="94"/>
      <c r="AE28" s="94"/>
      <c r="AF28" s="94"/>
      <c r="AG28" s="94"/>
      <c r="AH28" s="94"/>
      <c r="AI28" s="94"/>
      <c r="AJ28" s="94"/>
      <c r="AK28" s="94"/>
      <c r="AL28" s="94"/>
      <c r="AM28" s="94"/>
      <c r="AN28" s="94"/>
      <c r="AO28" s="94"/>
      <c r="AP28" s="94"/>
      <c r="AQ28" s="94"/>
      <c r="AR28" s="94"/>
      <c r="AS28" s="94"/>
      <c r="AT28" s="95"/>
      <c r="AU28" s="94"/>
      <c r="AV28" s="94"/>
      <c r="AW28" s="94"/>
      <c r="AX28" s="94"/>
      <c r="AY28" s="94"/>
      <c r="AZ28" s="94"/>
      <c r="BA28" s="94"/>
      <c r="BB28" s="94"/>
      <c r="BC28" s="94"/>
      <c r="BD28" s="94"/>
      <c r="BE28" s="94"/>
      <c r="BF28" s="94"/>
      <c r="BG28" s="94"/>
      <c r="BH28" s="94"/>
      <c r="BI28" s="663"/>
      <c r="BJ28" s="663"/>
    </row>
    <row r="29" spans="1:68" s="93" customFormat="1" ht="15.75" customHeight="1" thickBot="1">
      <c r="A29" s="488"/>
      <c r="B29" s="1119"/>
      <c r="C29" s="1120"/>
      <c r="D29" s="1120"/>
      <c r="E29" s="1120"/>
      <c r="F29" s="1120"/>
      <c r="G29" s="1120"/>
      <c r="H29" s="1120"/>
      <c r="I29" s="1120"/>
      <c r="J29" s="1120"/>
      <c r="K29" s="1121"/>
      <c r="L29" s="694"/>
      <c r="M29" s="694"/>
      <c r="N29" s="694"/>
      <c r="O29" s="694"/>
      <c r="P29" s="694"/>
      <c r="Q29" s="694"/>
      <c r="R29" s="694"/>
      <c r="S29" s="694"/>
      <c r="T29" s="694"/>
      <c r="U29" s="694"/>
      <c r="V29" s="694"/>
      <c r="W29" s="694"/>
      <c r="X29" s="505"/>
      <c r="Y29" s="505"/>
      <c r="Z29" s="94"/>
      <c r="AA29" s="94"/>
      <c r="AB29" s="94"/>
      <c r="AC29" s="94"/>
      <c r="AD29" s="94"/>
      <c r="AE29" s="94"/>
      <c r="AF29" s="94"/>
      <c r="AG29" s="94"/>
      <c r="AH29" s="94"/>
      <c r="AI29" s="94"/>
      <c r="AJ29" s="94"/>
      <c r="AK29" s="94"/>
      <c r="AL29" s="94"/>
      <c r="AM29" s="94"/>
      <c r="AN29" s="94"/>
      <c r="AO29" s="94"/>
      <c r="AP29" s="94"/>
      <c r="AQ29" s="94"/>
      <c r="AR29" s="94"/>
      <c r="AS29" s="94"/>
      <c r="AT29" s="95"/>
      <c r="AU29" s="94"/>
      <c r="AV29" s="94"/>
      <c r="AW29" s="94"/>
      <c r="AX29" s="94"/>
      <c r="AY29" s="94"/>
      <c r="AZ29" s="94"/>
      <c r="BA29" s="94"/>
      <c r="BB29" s="94"/>
      <c r="BC29" s="94"/>
      <c r="BD29" s="94"/>
      <c r="BE29" s="94"/>
      <c r="BF29" s="94"/>
      <c r="BG29" s="94"/>
      <c r="BH29" s="94"/>
      <c r="BI29" s="663"/>
      <c r="BJ29" s="663"/>
    </row>
    <row r="30" spans="1:68" s="93" customFormat="1" ht="16.5" customHeight="1">
      <c r="A30" s="488"/>
      <c r="B30" s="1135" t="s">
        <v>950</v>
      </c>
      <c r="C30" s="1137" t="s">
        <v>951</v>
      </c>
      <c r="D30" s="1137" t="s">
        <v>952</v>
      </c>
      <c r="E30" s="1137" t="s">
        <v>953</v>
      </c>
      <c r="F30" s="1137" t="s">
        <v>954</v>
      </c>
      <c r="G30" s="1137" t="s">
        <v>955</v>
      </c>
      <c r="H30" s="1139" t="s">
        <v>973</v>
      </c>
      <c r="I30" s="1137" t="s">
        <v>956</v>
      </c>
      <c r="J30" s="1142" t="s">
        <v>957</v>
      </c>
      <c r="K30" s="1122" t="s">
        <v>949</v>
      </c>
      <c r="L30" s="694"/>
      <c r="M30" s="694"/>
      <c r="N30" s="694"/>
      <c r="O30" s="694"/>
      <c r="P30" s="694"/>
      <c r="Q30" s="694"/>
      <c r="R30" s="694"/>
      <c r="S30" s="694"/>
      <c r="T30" s="694"/>
      <c r="U30" s="694"/>
      <c r="V30" s="694"/>
      <c r="W30" s="694"/>
      <c r="X30" s="505"/>
      <c r="Y30" s="505"/>
      <c r="Z30" s="94"/>
      <c r="AA30" s="94"/>
      <c r="AB30" s="94"/>
      <c r="AC30" s="94"/>
      <c r="AD30" s="94"/>
      <c r="AE30" s="94"/>
      <c r="AF30" s="94"/>
      <c r="AG30" s="94"/>
      <c r="AH30" s="94"/>
      <c r="AI30" s="94"/>
      <c r="AJ30" s="94"/>
      <c r="AK30" s="94"/>
      <c r="AL30" s="94"/>
      <c r="AM30" s="94"/>
      <c r="AN30" s="94"/>
      <c r="AO30" s="94"/>
      <c r="AP30" s="94"/>
      <c r="AQ30" s="94"/>
      <c r="AR30" s="94"/>
      <c r="AS30" s="94"/>
      <c r="AT30" s="95"/>
      <c r="AU30" s="94"/>
      <c r="AV30" s="94"/>
      <c r="AW30" s="94"/>
      <c r="AX30" s="94"/>
      <c r="AY30" s="94"/>
      <c r="AZ30" s="94"/>
      <c r="BA30" s="94"/>
      <c r="BB30" s="94"/>
      <c r="BC30" s="94"/>
      <c r="BD30" s="94"/>
      <c r="BE30" s="94"/>
      <c r="BF30" s="94"/>
      <c r="BG30" s="94"/>
      <c r="BH30" s="94"/>
      <c r="BI30" s="663"/>
      <c r="BJ30" s="663"/>
    </row>
    <row r="31" spans="1:68" s="93" customFormat="1" ht="16.5" customHeight="1">
      <c r="A31" s="488"/>
      <c r="B31" s="1135"/>
      <c r="C31" s="1137"/>
      <c r="D31" s="1137"/>
      <c r="E31" s="1137"/>
      <c r="F31" s="1137"/>
      <c r="G31" s="1137"/>
      <c r="H31" s="1140"/>
      <c r="I31" s="1137"/>
      <c r="J31" s="1137"/>
      <c r="K31" s="1123"/>
      <c r="L31" s="694"/>
      <c r="M31" s="694"/>
      <c r="N31" s="694"/>
      <c r="O31" s="694"/>
      <c r="P31" s="694"/>
      <c r="Q31" s="694"/>
      <c r="R31" s="694"/>
      <c r="S31" s="694"/>
      <c r="T31" s="694"/>
      <c r="U31" s="694"/>
      <c r="V31" s="694"/>
      <c r="W31" s="694"/>
      <c r="X31" s="505"/>
      <c r="Y31" s="505"/>
      <c r="Z31" s="94"/>
      <c r="AA31" s="94"/>
      <c r="AB31" s="94"/>
      <c r="AC31" s="94"/>
      <c r="AD31" s="94"/>
      <c r="AE31" s="94"/>
      <c r="AF31" s="94"/>
      <c r="AG31" s="94"/>
      <c r="AH31" s="94"/>
      <c r="AI31" s="94"/>
      <c r="AJ31" s="94"/>
      <c r="AK31" s="94"/>
      <c r="AL31" s="94"/>
      <c r="AM31" s="94"/>
      <c r="AN31" s="94"/>
      <c r="AO31" s="94"/>
      <c r="AP31" s="94"/>
      <c r="AQ31" s="94"/>
      <c r="AR31" s="94"/>
      <c r="AS31" s="94"/>
      <c r="AT31" s="95"/>
      <c r="AU31" s="94"/>
      <c r="AV31" s="94"/>
      <c r="AW31" s="94"/>
      <c r="AX31" s="94"/>
      <c r="AY31" s="94"/>
      <c r="AZ31" s="94"/>
      <c r="BA31" s="94"/>
      <c r="BB31" s="94"/>
      <c r="BC31" s="94"/>
      <c r="BD31" s="94"/>
      <c r="BE31" s="94"/>
      <c r="BF31" s="94"/>
      <c r="BG31" s="94"/>
      <c r="BH31" s="94"/>
      <c r="BI31" s="663"/>
      <c r="BJ31" s="663"/>
    </row>
    <row r="32" spans="1:68" s="93" customFormat="1" ht="16.5" customHeight="1" thickBot="1">
      <c r="A32" s="488"/>
      <c r="B32" s="1136"/>
      <c r="C32" s="1138"/>
      <c r="D32" s="1138"/>
      <c r="E32" s="1138"/>
      <c r="F32" s="1138"/>
      <c r="G32" s="1138"/>
      <c r="H32" s="1141"/>
      <c r="I32" s="1138"/>
      <c r="J32" s="1138"/>
      <c r="K32" s="1124"/>
      <c r="L32" s="694"/>
      <c r="M32" s="694"/>
      <c r="N32" s="694"/>
      <c r="O32" s="694"/>
      <c r="P32" s="694"/>
      <c r="Q32" s="694"/>
      <c r="R32" s="694"/>
      <c r="S32" s="694"/>
      <c r="T32" s="694"/>
      <c r="U32" s="694"/>
      <c r="V32" s="694"/>
      <c r="W32" s="694"/>
      <c r="X32" s="505"/>
      <c r="Y32" s="505"/>
      <c r="Z32" s="94"/>
      <c r="AA32" s="94"/>
      <c r="AB32" s="94"/>
      <c r="AC32" s="94"/>
      <c r="AD32" s="94"/>
      <c r="AE32" s="94"/>
      <c r="AF32" s="94"/>
      <c r="AG32" s="94"/>
      <c r="AH32" s="94"/>
      <c r="AI32" s="94"/>
      <c r="AJ32" s="94"/>
      <c r="AK32" s="94"/>
      <c r="AL32" s="94"/>
      <c r="AM32" s="94"/>
      <c r="AN32" s="94"/>
      <c r="AO32" s="94"/>
      <c r="AP32" s="94"/>
      <c r="AQ32" s="94"/>
      <c r="AR32" s="94"/>
      <c r="AS32" s="94"/>
      <c r="AT32" s="95"/>
      <c r="AU32" s="94"/>
      <c r="AV32" s="94"/>
      <c r="AW32" s="94"/>
      <c r="AX32" s="94"/>
      <c r="AY32" s="94"/>
      <c r="AZ32" s="94"/>
      <c r="BA32" s="94"/>
      <c r="BB32" s="94"/>
      <c r="BC32" s="94"/>
      <c r="BD32" s="94"/>
      <c r="BE32" s="94"/>
      <c r="BF32" s="94"/>
      <c r="BG32" s="94"/>
      <c r="BH32" s="94"/>
      <c r="BI32" s="663"/>
      <c r="BJ32" s="663"/>
    </row>
    <row r="33" spans="1:62" s="93" customFormat="1">
      <c r="A33" s="488"/>
      <c r="B33" s="695" t="s">
        <v>128</v>
      </c>
      <c r="C33" s="696" t="s">
        <v>128</v>
      </c>
      <c r="D33" s="696" t="s">
        <v>128</v>
      </c>
      <c r="E33" s="696" t="s">
        <v>128</v>
      </c>
      <c r="F33" s="696" t="s">
        <v>128</v>
      </c>
      <c r="G33" s="696" t="s">
        <v>128</v>
      </c>
      <c r="H33" s="696" t="s">
        <v>128</v>
      </c>
      <c r="I33" s="696" t="s">
        <v>128</v>
      </c>
      <c r="J33" s="697" t="s">
        <v>128</v>
      </c>
      <c r="K33" s="697" t="s">
        <v>128</v>
      </c>
      <c r="L33" s="694"/>
      <c r="M33" s="694"/>
      <c r="N33" s="694"/>
      <c r="O33" s="694"/>
      <c r="P33" s="694"/>
      <c r="Q33" s="694"/>
      <c r="R33" s="694"/>
      <c r="S33" s="694"/>
      <c r="T33" s="694"/>
      <c r="U33" s="694"/>
      <c r="V33" s="694"/>
      <c r="W33" s="694"/>
      <c r="X33" s="505"/>
      <c r="Y33" s="505"/>
      <c r="Z33" s="94"/>
      <c r="AA33" s="94"/>
      <c r="AB33" s="94"/>
      <c r="AC33" s="94"/>
      <c r="AD33" s="94"/>
      <c r="AE33" s="94"/>
      <c r="AF33" s="94"/>
      <c r="AG33" s="94"/>
      <c r="AH33" s="94"/>
      <c r="AI33" s="94"/>
      <c r="AJ33" s="94"/>
      <c r="AK33" s="94"/>
      <c r="AL33" s="94"/>
      <c r="AM33" s="94"/>
      <c r="AN33" s="94"/>
      <c r="AO33" s="94"/>
      <c r="AP33" s="94"/>
      <c r="AQ33" s="94"/>
      <c r="AR33" s="94"/>
      <c r="AS33" s="94"/>
      <c r="AT33" s="95"/>
      <c r="AU33" s="94"/>
      <c r="AV33" s="94"/>
      <c r="AW33" s="94"/>
      <c r="AX33" s="94"/>
      <c r="AY33" s="94"/>
      <c r="AZ33" s="94"/>
      <c r="BA33" s="94"/>
      <c r="BB33" s="94"/>
      <c r="BC33" s="94"/>
      <c r="BD33" s="94"/>
      <c r="BE33" s="94"/>
      <c r="BF33" s="94"/>
      <c r="BG33" s="94"/>
      <c r="BH33" s="94"/>
      <c r="BI33" s="663"/>
      <c r="BJ33" s="663"/>
    </row>
    <row r="34" spans="1:62" s="93" customFormat="1">
      <c r="A34" s="488"/>
      <c r="B34" s="698" t="s">
        <v>127</v>
      </c>
      <c r="C34" s="699" t="s">
        <v>127</v>
      </c>
      <c r="D34" s="699" t="s">
        <v>127</v>
      </c>
      <c r="E34" s="699" t="s">
        <v>127</v>
      </c>
      <c r="F34" s="699" t="s">
        <v>127</v>
      </c>
      <c r="G34" s="699" t="s">
        <v>127</v>
      </c>
      <c r="H34" s="699" t="s">
        <v>127</v>
      </c>
      <c r="I34" s="699" t="s">
        <v>127</v>
      </c>
      <c r="J34" s="700" t="s">
        <v>127</v>
      </c>
      <c r="K34" s="700" t="s">
        <v>127</v>
      </c>
      <c r="L34" s="694"/>
      <c r="M34" s="694"/>
      <c r="N34" s="694"/>
      <c r="O34" s="694"/>
      <c r="P34" s="694"/>
      <c r="Q34" s="694"/>
      <c r="R34" s="694"/>
      <c r="S34" s="694"/>
      <c r="T34" s="694"/>
      <c r="U34" s="694"/>
      <c r="V34" s="694"/>
      <c r="W34" s="694"/>
      <c r="X34" s="505"/>
      <c r="Y34" s="505"/>
      <c r="Z34" s="94"/>
      <c r="AA34" s="94"/>
      <c r="AB34" s="94"/>
      <c r="AC34" s="94"/>
      <c r="AD34" s="94"/>
      <c r="AE34" s="94"/>
      <c r="AF34" s="94"/>
      <c r="AG34" s="94"/>
      <c r="AH34" s="94"/>
      <c r="AI34" s="94"/>
      <c r="AJ34" s="94"/>
      <c r="AK34" s="94"/>
      <c r="AL34" s="94"/>
      <c r="AM34" s="94"/>
      <c r="AN34" s="94"/>
      <c r="AO34" s="94"/>
      <c r="AP34" s="94"/>
      <c r="AQ34" s="94"/>
      <c r="AR34" s="94"/>
      <c r="AS34" s="94"/>
      <c r="AT34" s="95"/>
      <c r="AU34" s="94"/>
      <c r="AV34" s="94"/>
      <c r="AW34" s="94"/>
      <c r="AX34" s="94"/>
      <c r="AY34" s="94"/>
      <c r="AZ34" s="94"/>
      <c r="BA34" s="94"/>
      <c r="BB34" s="94"/>
      <c r="BC34" s="94"/>
      <c r="BD34" s="94"/>
      <c r="BE34" s="94"/>
      <c r="BF34" s="94"/>
      <c r="BG34" s="94"/>
      <c r="BH34" s="94"/>
      <c r="BI34" s="663"/>
      <c r="BJ34" s="663"/>
    </row>
    <row r="35" spans="1:62" s="93" customFormat="1" ht="19.5" customHeight="1" thickBot="1">
      <c r="A35" s="495"/>
      <c r="B35" s="701"/>
      <c r="C35" s="702"/>
      <c r="D35" s="702"/>
      <c r="E35" s="702"/>
      <c r="F35" s="702"/>
      <c r="G35" s="702"/>
      <c r="H35" s="702"/>
      <c r="I35" s="702"/>
      <c r="J35" s="703"/>
      <c r="K35" s="703"/>
      <c r="L35" s="694"/>
      <c r="M35" s="694"/>
      <c r="N35" s="694"/>
      <c r="O35" s="694"/>
      <c r="P35" s="694"/>
      <c r="Q35" s="694"/>
      <c r="R35" s="694"/>
      <c r="S35" s="694"/>
      <c r="T35" s="694"/>
      <c r="U35" s="694"/>
      <c r="V35" s="694"/>
      <c r="W35" s="694"/>
      <c r="X35" s="505"/>
      <c r="Y35" s="505"/>
      <c r="Z35" s="94"/>
      <c r="AA35" s="94"/>
      <c r="AB35" s="94"/>
      <c r="AC35" s="94"/>
      <c r="AD35" s="94"/>
      <c r="AE35" s="94"/>
      <c r="AF35" s="94"/>
      <c r="AG35" s="94"/>
      <c r="AH35" s="94"/>
      <c r="AI35" s="94"/>
      <c r="AJ35" s="94"/>
      <c r="AK35" s="94"/>
      <c r="AL35" s="94"/>
      <c r="AM35" s="94"/>
      <c r="AN35" s="94"/>
      <c r="AO35" s="94"/>
      <c r="AP35" s="94"/>
      <c r="AQ35" s="94"/>
      <c r="AR35" s="94"/>
      <c r="AS35" s="94"/>
      <c r="AT35" s="95"/>
      <c r="AU35" s="94"/>
      <c r="AV35" s="94"/>
      <c r="AW35" s="94"/>
      <c r="AX35" s="94"/>
      <c r="AY35" s="94"/>
      <c r="AZ35" s="94"/>
      <c r="BA35" s="94"/>
      <c r="BB35" s="94"/>
      <c r="BC35" s="94"/>
      <c r="BD35" s="94"/>
      <c r="BE35" s="94"/>
      <c r="BF35" s="94"/>
      <c r="BG35" s="94"/>
      <c r="BH35" s="94"/>
      <c r="BI35" s="663"/>
      <c r="BJ35" s="663"/>
    </row>
    <row r="36" spans="1:62" s="93" customFormat="1" ht="15" customHeight="1">
      <c r="A36" s="495"/>
      <c r="B36" s="830" t="s">
        <v>1060</v>
      </c>
      <c r="C36" s="756"/>
      <c r="D36" s="756"/>
      <c r="E36" s="756"/>
      <c r="F36" s="756"/>
      <c r="G36" s="756"/>
      <c r="H36" s="756"/>
      <c r="I36" s="756"/>
      <c r="J36" s="756"/>
      <c r="K36" s="756"/>
      <c r="L36" s="694"/>
      <c r="M36" s="694"/>
      <c r="N36" s="694"/>
      <c r="O36" s="694"/>
      <c r="P36" s="694"/>
      <c r="Q36" s="694"/>
      <c r="R36" s="694"/>
      <c r="S36" s="694"/>
      <c r="T36" s="694"/>
      <c r="U36" s="694"/>
      <c r="V36" s="694"/>
      <c r="W36" s="694"/>
      <c r="X36" s="505"/>
      <c r="Y36" s="505"/>
      <c r="Z36" s="94"/>
      <c r="AA36" s="94"/>
      <c r="AB36" s="94"/>
      <c r="AC36" s="94"/>
      <c r="AD36" s="94"/>
      <c r="AE36" s="94"/>
      <c r="AF36" s="94"/>
      <c r="AG36" s="94"/>
      <c r="AH36" s="94"/>
      <c r="AI36" s="94"/>
      <c r="AJ36" s="94"/>
      <c r="AK36" s="94"/>
      <c r="AL36" s="94"/>
      <c r="AM36" s="94"/>
      <c r="AN36" s="94"/>
      <c r="AO36" s="94"/>
      <c r="AP36" s="94"/>
      <c r="AQ36" s="94"/>
      <c r="AR36" s="94"/>
      <c r="AS36" s="94"/>
      <c r="AT36" s="95"/>
      <c r="AU36" s="94"/>
      <c r="AV36" s="94"/>
      <c r="AW36" s="94"/>
      <c r="AX36" s="94"/>
      <c r="AY36" s="94"/>
      <c r="AZ36" s="94"/>
      <c r="BA36" s="94"/>
      <c r="BB36" s="94"/>
      <c r="BC36" s="94"/>
      <c r="BD36" s="94"/>
      <c r="BE36" s="94"/>
      <c r="BF36" s="94"/>
      <c r="BG36" s="94"/>
      <c r="BH36" s="94"/>
      <c r="BI36" s="841"/>
      <c r="BJ36" s="841"/>
    </row>
    <row r="37" spans="1:62" s="93" customFormat="1" ht="16.5" customHeight="1">
      <c r="A37" s="495"/>
      <c r="B37" s="503"/>
      <c r="C37" s="704"/>
      <c r="D37" s="704"/>
      <c r="E37" s="704"/>
      <c r="F37" s="704"/>
      <c r="G37" s="704"/>
      <c r="H37" s="704"/>
      <c r="I37" s="704"/>
      <c r="J37" s="704"/>
      <c r="K37" s="506"/>
      <c r="L37" s="694"/>
      <c r="M37" s="694"/>
      <c r="N37" s="694"/>
      <c r="O37" s="694"/>
      <c r="P37" s="694"/>
      <c r="Q37" s="694"/>
      <c r="R37" s="694"/>
      <c r="S37" s="694"/>
      <c r="T37" s="694"/>
      <c r="U37" s="694"/>
      <c r="V37" s="694"/>
      <c r="W37" s="694"/>
      <c r="X37" s="505"/>
      <c r="Y37" s="505"/>
      <c r="Z37" s="94"/>
      <c r="AA37" s="94"/>
      <c r="AB37" s="94"/>
      <c r="AC37" s="94"/>
      <c r="AD37" s="94"/>
      <c r="AE37" s="94"/>
      <c r="AF37" s="94"/>
      <c r="AG37" s="94"/>
      <c r="AH37" s="94"/>
      <c r="AI37" s="94"/>
      <c r="AJ37" s="94"/>
      <c r="AK37" s="94"/>
      <c r="AL37" s="94"/>
      <c r="AM37" s="94"/>
      <c r="AN37" s="94"/>
      <c r="AO37" s="94"/>
      <c r="AP37" s="94"/>
      <c r="AQ37" s="94"/>
      <c r="AR37" s="94"/>
      <c r="AS37" s="94"/>
      <c r="AT37" s="95"/>
      <c r="AU37" s="94"/>
      <c r="AV37" s="94"/>
      <c r="AW37" s="94"/>
      <c r="AX37" s="94"/>
      <c r="AY37" s="94"/>
      <c r="AZ37" s="94"/>
      <c r="BA37" s="94"/>
      <c r="BB37" s="94"/>
      <c r="BC37" s="94"/>
      <c r="BD37" s="94"/>
      <c r="BE37" s="94"/>
      <c r="BF37" s="94"/>
      <c r="BG37" s="94"/>
      <c r="BH37" s="94"/>
      <c r="BI37" s="663"/>
      <c r="BJ37" s="663"/>
    </row>
    <row r="38" spans="1:62" s="93" customFormat="1" ht="21.75" customHeight="1">
      <c r="A38" s="755" t="s">
        <v>126</v>
      </c>
      <c r="B38" s="774" t="s">
        <v>897</v>
      </c>
      <c r="C38" s="778"/>
      <c r="D38" s="778"/>
      <c r="E38" s="778"/>
      <c r="F38" s="778"/>
      <c r="G38" s="778"/>
      <c r="H38" s="704"/>
      <c r="I38" s="704"/>
      <c r="J38" s="704"/>
      <c r="K38" s="506"/>
      <c r="L38" s="694"/>
      <c r="M38" s="694"/>
      <c r="N38" s="694"/>
      <c r="O38" s="694"/>
      <c r="P38" s="694"/>
      <c r="Q38" s="694"/>
      <c r="R38" s="694"/>
      <c r="S38" s="694"/>
      <c r="T38" s="694"/>
      <c r="U38" s="694"/>
      <c r="V38" s="694"/>
      <c r="W38" s="694"/>
      <c r="X38" s="505"/>
      <c r="Y38" s="505"/>
      <c r="Z38" s="94"/>
      <c r="AA38" s="94"/>
      <c r="AB38" s="94"/>
      <c r="AC38" s="94"/>
      <c r="AD38" s="94"/>
      <c r="AE38" s="94"/>
      <c r="AF38" s="94"/>
      <c r="AG38" s="94"/>
      <c r="AH38" s="94"/>
      <c r="AI38" s="94"/>
      <c r="AJ38" s="94"/>
      <c r="AK38" s="94"/>
      <c r="AL38" s="94"/>
      <c r="AM38" s="94"/>
      <c r="AN38" s="94"/>
      <c r="AO38" s="94"/>
      <c r="AP38" s="94"/>
      <c r="AQ38" s="94"/>
      <c r="AR38" s="94"/>
      <c r="AS38" s="94"/>
      <c r="AT38" s="95"/>
      <c r="AU38" s="94"/>
      <c r="AV38" s="94"/>
      <c r="AW38" s="94"/>
      <c r="AX38" s="94"/>
      <c r="AY38" s="94"/>
      <c r="AZ38" s="94"/>
      <c r="BA38" s="94"/>
      <c r="BB38" s="94"/>
      <c r="BC38" s="94"/>
      <c r="BD38" s="94"/>
      <c r="BE38" s="94"/>
      <c r="BF38" s="94"/>
      <c r="BG38" s="94"/>
      <c r="BH38" s="94"/>
      <c r="BI38" s="663"/>
      <c r="BJ38" s="663"/>
    </row>
    <row r="39" spans="1:62" s="93" customFormat="1" ht="21.75" customHeight="1">
      <c r="A39" s="755"/>
      <c r="B39" s="774"/>
      <c r="C39" s="778"/>
      <c r="D39" s="778"/>
      <c r="E39" s="778"/>
      <c r="F39" s="778"/>
      <c r="G39" s="778"/>
      <c r="H39" s="704"/>
      <c r="I39" s="704"/>
      <c r="J39" s="704"/>
      <c r="K39" s="506"/>
      <c r="L39" s="694"/>
      <c r="M39" s="694"/>
      <c r="N39" s="694"/>
      <c r="O39" s="694"/>
      <c r="P39" s="694"/>
      <c r="Q39" s="694"/>
      <c r="R39" s="694"/>
      <c r="S39" s="694"/>
      <c r="T39" s="694"/>
      <c r="U39" s="694"/>
      <c r="V39" s="694"/>
      <c r="W39" s="694"/>
      <c r="X39" s="505"/>
      <c r="Y39" s="505"/>
      <c r="Z39" s="94"/>
      <c r="AA39" s="94"/>
      <c r="AB39" s="94"/>
      <c r="AC39" s="94"/>
      <c r="AD39" s="94"/>
      <c r="AE39" s="94"/>
      <c r="AF39" s="94"/>
      <c r="AG39" s="94"/>
      <c r="AH39" s="94"/>
      <c r="AI39" s="94"/>
      <c r="AJ39" s="94"/>
      <c r="AK39" s="94"/>
      <c r="AL39" s="94"/>
      <c r="AM39" s="94"/>
      <c r="AN39" s="94"/>
      <c r="AO39" s="94"/>
      <c r="AP39" s="94"/>
      <c r="AQ39" s="94"/>
      <c r="AR39" s="94"/>
      <c r="AS39" s="94"/>
      <c r="AT39" s="95"/>
      <c r="AU39" s="94"/>
      <c r="AV39" s="94"/>
      <c r="AW39" s="94"/>
      <c r="AX39" s="94"/>
      <c r="AY39" s="94"/>
      <c r="AZ39" s="94"/>
      <c r="BA39" s="94"/>
      <c r="BB39" s="94"/>
      <c r="BC39" s="94"/>
      <c r="BD39" s="94"/>
      <c r="BE39" s="94"/>
      <c r="BF39" s="94"/>
      <c r="BG39" s="94"/>
      <c r="BH39" s="94"/>
      <c r="BI39" s="841"/>
      <c r="BJ39" s="841"/>
    </row>
    <row r="40" spans="1:62" s="93" customFormat="1" ht="17.25" customHeight="1">
      <c r="A40" s="692"/>
      <c r="B40" s="414" t="s">
        <v>696</v>
      </c>
      <c r="C40" s="693"/>
      <c r="D40" s="690"/>
      <c r="E40" s="691"/>
      <c r="F40" s="483"/>
      <c r="G40" s="483"/>
      <c r="H40" s="483"/>
      <c r="I40" s="483"/>
      <c r="J40" s="484"/>
      <c r="K40" s="484"/>
      <c r="L40" s="484"/>
      <c r="M40" s="484"/>
      <c r="N40" s="484"/>
      <c r="O40" s="484"/>
      <c r="P40" s="484"/>
      <c r="Q40" s="485"/>
      <c r="R40" s="485"/>
      <c r="S40" s="485"/>
      <c r="T40" s="485"/>
      <c r="U40" s="485"/>
      <c r="V40" s="485"/>
      <c r="W40" s="505"/>
      <c r="X40" s="505"/>
      <c r="Y40" s="505"/>
      <c r="Z40" s="94"/>
      <c r="AA40" s="94"/>
      <c r="AB40" s="94"/>
      <c r="AC40" s="94"/>
      <c r="AD40" s="94"/>
      <c r="AE40" s="94"/>
      <c r="AF40" s="94"/>
      <c r="AG40" s="94"/>
      <c r="AH40" s="94"/>
      <c r="AI40" s="94"/>
      <c r="AJ40" s="94"/>
      <c r="AK40" s="94"/>
      <c r="AL40" s="94"/>
      <c r="AM40" s="94"/>
      <c r="AN40" s="94"/>
      <c r="AO40" s="94"/>
      <c r="AP40" s="94"/>
      <c r="AQ40" s="94"/>
      <c r="AR40" s="94"/>
      <c r="AS40" s="94"/>
      <c r="AT40" s="95"/>
      <c r="AU40" s="94"/>
      <c r="AV40" s="94"/>
      <c r="AW40" s="94"/>
      <c r="AX40" s="94"/>
      <c r="AY40" s="94"/>
      <c r="AZ40" s="94"/>
      <c r="BA40" s="94"/>
      <c r="BB40" s="94"/>
      <c r="BC40" s="94"/>
      <c r="BD40" s="94"/>
      <c r="BE40" s="94"/>
      <c r="BF40" s="94"/>
      <c r="BG40" s="94"/>
      <c r="BH40" s="94"/>
      <c r="BI40" s="663"/>
      <c r="BJ40" s="663"/>
    </row>
    <row r="41" spans="1:62" s="93" customFormat="1" ht="8.25" customHeight="1">
      <c r="A41" s="692"/>
      <c r="B41" s="414"/>
      <c r="C41" s="693"/>
      <c r="D41" s="690"/>
      <c r="E41" s="691"/>
      <c r="F41" s="483"/>
      <c r="G41" s="483"/>
      <c r="H41" s="483"/>
      <c r="I41" s="483"/>
      <c r="J41" s="484"/>
      <c r="K41" s="484"/>
      <c r="L41" s="484"/>
      <c r="M41" s="484"/>
      <c r="N41" s="484"/>
      <c r="O41" s="484"/>
      <c r="P41" s="484"/>
      <c r="Q41" s="485"/>
      <c r="R41" s="485"/>
      <c r="S41" s="485"/>
      <c r="T41" s="485"/>
      <c r="U41" s="485"/>
      <c r="V41" s="485"/>
      <c r="W41" s="505"/>
      <c r="X41" s="505"/>
      <c r="Y41" s="505"/>
      <c r="Z41" s="94"/>
      <c r="AA41" s="94"/>
      <c r="AB41" s="94"/>
      <c r="AC41" s="94"/>
      <c r="AD41" s="94"/>
      <c r="AE41" s="94"/>
      <c r="AF41" s="94"/>
      <c r="AG41" s="94"/>
      <c r="AH41" s="94"/>
      <c r="AI41" s="94"/>
      <c r="AJ41" s="94"/>
      <c r="AK41" s="94"/>
      <c r="AL41" s="94"/>
      <c r="AM41" s="94"/>
      <c r="AN41" s="94"/>
      <c r="AO41" s="94"/>
      <c r="AP41" s="94"/>
      <c r="AQ41" s="94"/>
      <c r="AR41" s="94"/>
      <c r="AS41" s="94"/>
      <c r="AT41" s="95"/>
      <c r="AU41" s="94"/>
      <c r="AV41" s="94"/>
      <c r="AW41" s="94"/>
      <c r="AX41" s="94"/>
      <c r="AY41" s="94"/>
      <c r="AZ41" s="94"/>
      <c r="BA41" s="94"/>
      <c r="BB41" s="94"/>
      <c r="BC41" s="94"/>
      <c r="BD41" s="94"/>
      <c r="BE41" s="94"/>
      <c r="BF41" s="94"/>
      <c r="BG41" s="94"/>
      <c r="BH41" s="94"/>
      <c r="BI41" s="841"/>
      <c r="BJ41" s="841"/>
    </row>
    <row r="42" spans="1:62" s="93" customFormat="1" ht="15" customHeight="1" thickBot="1">
      <c r="A42" s="495"/>
      <c r="B42" s="704"/>
      <c r="C42" s="704"/>
      <c r="D42" s="704"/>
      <c r="E42" s="704"/>
      <c r="F42" s="704"/>
      <c r="G42" s="704"/>
      <c r="H42" s="704"/>
      <c r="I42" s="704"/>
      <c r="J42" s="704"/>
      <c r="K42" s="704"/>
      <c r="L42"/>
      <c r="M42"/>
      <c r="N42" s="694"/>
      <c r="O42" s="694"/>
      <c r="P42" s="694"/>
      <c r="Q42" s="694"/>
      <c r="R42" s="694"/>
      <c r="S42" s="694"/>
      <c r="T42" s="694"/>
      <c r="U42" s="694"/>
      <c r="V42" s="694"/>
      <c r="W42" s="694"/>
      <c r="X42" s="505"/>
      <c r="Y42" s="505"/>
      <c r="Z42" s="94"/>
      <c r="AA42" s="94"/>
      <c r="AB42" s="94"/>
      <c r="AC42" s="94"/>
      <c r="AD42" s="94"/>
      <c r="AE42" s="94"/>
      <c r="AF42" s="94"/>
      <c r="AG42" s="94"/>
      <c r="AH42" s="94"/>
      <c r="AI42" s="94"/>
      <c r="AJ42" s="94"/>
      <c r="AK42" s="94"/>
      <c r="AL42" s="94"/>
      <c r="AM42" s="94"/>
      <c r="AN42" s="94"/>
      <c r="AO42" s="94"/>
      <c r="AP42" s="94"/>
      <c r="AQ42" s="94"/>
      <c r="AR42" s="94"/>
      <c r="AS42" s="94"/>
      <c r="AT42" s="95"/>
      <c r="AU42" s="94"/>
      <c r="AV42" s="94"/>
      <c r="AW42" s="94"/>
      <c r="AX42" s="94"/>
      <c r="AY42" s="94"/>
      <c r="AZ42" s="94"/>
      <c r="BA42" s="94"/>
      <c r="BB42" s="94"/>
      <c r="BC42" s="94"/>
      <c r="BD42" s="94"/>
      <c r="BE42" s="94"/>
      <c r="BF42" s="94"/>
      <c r="BG42" s="94"/>
      <c r="BH42" s="94"/>
      <c r="BI42" s="663"/>
      <c r="BJ42" s="663"/>
    </row>
    <row r="43" spans="1:62" s="93" customFormat="1" ht="16.5" customHeight="1" thickBot="1">
      <c r="A43" s="495"/>
      <c r="B43" s="1227" t="s">
        <v>121</v>
      </c>
      <c r="C43" s="1228"/>
      <c r="D43" s="1229" t="s">
        <v>120</v>
      </c>
      <c r="E43" s="1230"/>
      <c r="F43" s="1222" t="s">
        <v>119</v>
      </c>
      <c r="G43" s="1221"/>
      <c r="H43" s="1222" t="s">
        <v>118</v>
      </c>
      <c r="I43" s="1226"/>
      <c r="J43" s="1220" t="s">
        <v>141</v>
      </c>
      <c r="K43" s="1223"/>
      <c r="L43"/>
      <c r="M43"/>
      <c r="N43" s="694"/>
      <c r="O43" s="694"/>
      <c r="P43" s="694"/>
      <c r="Q43" s="694"/>
      <c r="R43" s="694"/>
      <c r="S43" s="694"/>
      <c r="T43" s="694"/>
      <c r="U43" s="694"/>
      <c r="V43" s="694"/>
      <c r="W43" s="694"/>
      <c r="X43" s="505"/>
      <c r="Y43" s="505"/>
      <c r="Z43" s="94"/>
      <c r="AA43" s="94"/>
      <c r="AB43" s="94"/>
      <c r="AC43" s="94"/>
      <c r="AD43" s="94"/>
      <c r="AE43" s="94"/>
      <c r="AF43" s="94"/>
      <c r="AG43" s="94"/>
      <c r="AH43" s="94"/>
      <c r="AI43" s="94"/>
      <c r="AJ43" s="94"/>
      <c r="AK43" s="94"/>
      <c r="AL43" s="94"/>
      <c r="AM43" s="94"/>
      <c r="AN43" s="94"/>
      <c r="AO43" s="94"/>
      <c r="AP43" s="94"/>
      <c r="AQ43" s="94"/>
      <c r="AR43" s="94"/>
      <c r="AS43" s="94"/>
      <c r="AT43" s="95"/>
      <c r="AU43" s="94"/>
      <c r="AV43" s="94"/>
      <c r="AW43" s="94"/>
      <c r="AX43" s="94"/>
      <c r="AY43" s="94"/>
      <c r="AZ43" s="94"/>
      <c r="BA43" s="94"/>
      <c r="BB43" s="94"/>
      <c r="BC43" s="94"/>
      <c r="BD43" s="94"/>
      <c r="BE43" s="94"/>
      <c r="BF43" s="94"/>
      <c r="BG43" s="94"/>
      <c r="BH43" s="94"/>
      <c r="BI43" s="663"/>
      <c r="BJ43" s="663"/>
    </row>
    <row r="44" spans="1:62" s="93" customFormat="1" ht="16.5" customHeight="1">
      <c r="A44" s="495"/>
      <c r="B44" s="758">
        <v>2017</v>
      </c>
      <c r="C44" s="706">
        <v>2018</v>
      </c>
      <c r="D44" s="705">
        <v>2017</v>
      </c>
      <c r="E44" s="706">
        <v>2018</v>
      </c>
      <c r="F44" s="705">
        <v>2017</v>
      </c>
      <c r="G44" s="706">
        <v>2018</v>
      </c>
      <c r="H44" s="705">
        <v>2017</v>
      </c>
      <c r="I44" s="706">
        <v>2018</v>
      </c>
      <c r="J44" s="705">
        <v>2017</v>
      </c>
      <c r="K44" s="759">
        <v>2018</v>
      </c>
      <c r="L44"/>
      <c r="M44"/>
      <c r="N44" s="694"/>
      <c r="O44" s="694"/>
      <c r="P44" s="694"/>
      <c r="Q44" s="694"/>
      <c r="R44" s="694"/>
      <c r="S44" s="694"/>
      <c r="T44" s="694"/>
      <c r="U44" s="694"/>
      <c r="V44" s="694"/>
      <c r="W44" s="694"/>
      <c r="X44" s="505"/>
      <c r="Y44" s="505"/>
      <c r="Z44" s="94"/>
      <c r="AA44" s="94"/>
      <c r="AB44" s="94"/>
      <c r="AC44" s="94"/>
      <c r="AD44" s="94"/>
      <c r="AE44" s="94"/>
      <c r="AF44" s="94"/>
      <c r="AG44" s="94"/>
      <c r="AH44" s="94"/>
      <c r="AI44" s="94"/>
      <c r="AJ44" s="94"/>
      <c r="AK44" s="94"/>
      <c r="AL44" s="94"/>
      <c r="AM44" s="94"/>
      <c r="AN44" s="94"/>
      <c r="AO44" s="94"/>
      <c r="AP44" s="94"/>
      <c r="AQ44" s="94"/>
      <c r="AR44" s="94"/>
      <c r="AS44" s="94"/>
      <c r="AT44" s="95"/>
      <c r="AU44" s="94"/>
      <c r="AV44" s="94"/>
      <c r="AW44" s="94"/>
      <c r="AX44" s="94"/>
      <c r="AY44" s="94"/>
      <c r="AZ44" s="94"/>
      <c r="BA44" s="94"/>
      <c r="BB44" s="94"/>
      <c r="BC44" s="94"/>
      <c r="BD44" s="94"/>
      <c r="BE44" s="94"/>
      <c r="BF44" s="94"/>
      <c r="BG44" s="94"/>
      <c r="BH44" s="94"/>
      <c r="BI44" s="663"/>
      <c r="BJ44" s="663"/>
    </row>
    <row r="45" spans="1:62" s="93" customFormat="1" ht="19.5" customHeight="1" thickBot="1">
      <c r="A45" s="495"/>
      <c r="B45" s="762"/>
      <c r="C45" s="763"/>
      <c r="D45" s="764"/>
      <c r="E45" s="765"/>
      <c r="F45" s="764"/>
      <c r="G45" s="765"/>
      <c r="H45" s="764"/>
      <c r="I45" s="763"/>
      <c r="J45" s="760"/>
      <c r="K45" s="761"/>
      <c r="L45"/>
      <c r="M45"/>
      <c r="N45" s="694"/>
      <c r="O45" s="694"/>
      <c r="P45" s="694"/>
      <c r="Q45" s="694"/>
      <c r="R45" s="694"/>
      <c r="S45" s="694"/>
      <c r="T45" s="694"/>
      <c r="U45" s="694"/>
      <c r="V45" s="694"/>
      <c r="W45" s="694"/>
      <c r="X45" s="505"/>
      <c r="Y45" s="505"/>
      <c r="Z45" s="94"/>
      <c r="AA45" s="94"/>
      <c r="AB45" s="94"/>
      <c r="AC45" s="94"/>
      <c r="AD45" s="94"/>
      <c r="AE45" s="94"/>
      <c r="AF45" s="94"/>
      <c r="AG45" s="94"/>
      <c r="AH45" s="94"/>
      <c r="AI45" s="94"/>
      <c r="AJ45" s="94"/>
      <c r="AK45" s="94"/>
      <c r="AL45" s="94"/>
      <c r="AM45" s="94"/>
      <c r="AN45" s="94"/>
      <c r="AO45" s="94"/>
      <c r="AP45" s="94"/>
      <c r="AQ45" s="94"/>
      <c r="AR45" s="94"/>
      <c r="AS45" s="94"/>
      <c r="AT45" s="95"/>
      <c r="AU45" s="94"/>
      <c r="AV45" s="94"/>
      <c r="AW45" s="94"/>
      <c r="AX45" s="94"/>
      <c r="AY45" s="94"/>
      <c r="AZ45" s="94"/>
      <c r="BA45" s="94"/>
      <c r="BB45" s="94"/>
      <c r="BC45" s="94"/>
      <c r="BD45" s="94"/>
      <c r="BE45" s="94"/>
      <c r="BF45" s="94"/>
      <c r="BG45" s="94"/>
      <c r="BH45" s="94"/>
      <c r="BI45" s="663"/>
      <c r="BJ45" s="663"/>
    </row>
    <row r="46" spans="1:62" s="93" customFormat="1" ht="16.5" customHeight="1">
      <c r="A46" s="495"/>
      <c r="B46" s="830" t="s">
        <v>145</v>
      </c>
      <c r="C46" s="857"/>
      <c r="D46" s="857"/>
      <c r="E46" s="857"/>
      <c r="F46" s="857"/>
      <c r="G46" s="857"/>
      <c r="H46" s="857"/>
      <c r="I46" s="857"/>
      <c r="J46" s="857"/>
      <c r="K46" s="857"/>
      <c r="L46" s="841"/>
      <c r="M46" s="841"/>
      <c r="N46" s="694"/>
      <c r="O46" s="694"/>
      <c r="P46" s="694"/>
      <c r="Q46" s="694"/>
      <c r="R46" s="694"/>
      <c r="S46" s="694"/>
      <c r="T46" s="694"/>
      <c r="U46" s="694"/>
      <c r="V46" s="694"/>
      <c r="W46" s="694"/>
      <c r="X46" s="505"/>
      <c r="Y46" s="505"/>
      <c r="Z46" s="94"/>
      <c r="AA46" s="94"/>
      <c r="AB46" s="94"/>
      <c r="AC46" s="94"/>
      <c r="AD46" s="94"/>
      <c r="AE46" s="94"/>
      <c r="AF46" s="94"/>
      <c r="AG46" s="94"/>
      <c r="AH46" s="94"/>
      <c r="AI46" s="94"/>
      <c r="AJ46" s="94"/>
      <c r="AK46" s="94"/>
      <c r="AL46" s="94"/>
      <c r="AM46" s="94"/>
      <c r="AN46" s="94"/>
      <c r="AO46" s="94"/>
      <c r="AP46" s="94"/>
      <c r="AQ46" s="94"/>
      <c r="AR46" s="94"/>
      <c r="AS46" s="94"/>
      <c r="AT46" s="95"/>
      <c r="AU46" s="94"/>
      <c r="AV46" s="94"/>
      <c r="AW46" s="94"/>
      <c r="AX46" s="94"/>
      <c r="AY46" s="94"/>
      <c r="AZ46" s="94"/>
      <c r="BA46" s="94"/>
      <c r="BB46" s="94"/>
      <c r="BC46" s="94"/>
      <c r="BD46" s="94"/>
      <c r="BE46" s="94"/>
      <c r="BF46" s="94"/>
      <c r="BG46" s="94"/>
      <c r="BH46" s="94"/>
      <c r="BI46" s="841"/>
      <c r="BJ46" s="841"/>
    </row>
    <row r="47" spans="1:62" s="93" customFormat="1" ht="16.5" customHeight="1">
      <c r="A47" s="495"/>
      <c r="B47" s="830"/>
      <c r="C47" s="857"/>
      <c r="D47" s="857"/>
      <c r="E47" s="857"/>
      <c r="F47" s="857"/>
      <c r="G47" s="857"/>
      <c r="H47" s="857"/>
      <c r="I47" s="857"/>
      <c r="J47" s="857"/>
      <c r="K47" s="857"/>
      <c r="L47" s="841"/>
      <c r="M47" s="841"/>
      <c r="N47" s="694"/>
      <c r="O47" s="694"/>
      <c r="P47" s="694"/>
      <c r="Q47" s="694"/>
      <c r="R47" s="694"/>
      <c r="S47" s="694"/>
      <c r="T47" s="694"/>
      <c r="U47" s="694"/>
      <c r="V47" s="694"/>
      <c r="W47" s="694"/>
      <c r="X47" s="505"/>
      <c r="Y47" s="505"/>
      <c r="Z47" s="94"/>
      <c r="AA47" s="94"/>
      <c r="AB47" s="94"/>
      <c r="AC47" s="94"/>
      <c r="AD47" s="94"/>
      <c r="AE47" s="94"/>
      <c r="AF47" s="94"/>
      <c r="AG47" s="94"/>
      <c r="AH47" s="94"/>
      <c r="AI47" s="94"/>
      <c r="AJ47" s="94"/>
      <c r="AK47" s="94"/>
      <c r="AL47" s="94"/>
      <c r="AM47" s="94"/>
      <c r="AN47" s="94"/>
      <c r="AO47" s="94"/>
      <c r="AP47" s="94"/>
      <c r="AQ47" s="94"/>
      <c r="AR47" s="94"/>
      <c r="AS47" s="94"/>
      <c r="AT47" s="95"/>
      <c r="AU47" s="94"/>
      <c r="AV47" s="94"/>
      <c r="AW47" s="94"/>
      <c r="AX47" s="94"/>
      <c r="AY47" s="94"/>
      <c r="AZ47" s="94"/>
      <c r="BA47" s="94"/>
      <c r="BB47" s="94"/>
      <c r="BC47" s="94"/>
      <c r="BD47" s="94"/>
      <c r="BE47" s="94"/>
      <c r="BF47" s="94"/>
      <c r="BG47" s="94"/>
      <c r="BH47" s="94"/>
      <c r="BI47" s="841"/>
      <c r="BJ47" s="841"/>
    </row>
    <row r="48" spans="1:62" s="93" customFormat="1" ht="16.5" customHeight="1">
      <c r="A48" s="495"/>
      <c r="B48" s="414" t="s">
        <v>1014</v>
      </c>
      <c r="C48" s="453"/>
      <c r="D48" s="453"/>
      <c r="E48" s="857"/>
      <c r="F48" s="857"/>
      <c r="G48" s="857"/>
      <c r="H48" s="857"/>
      <c r="I48" s="857"/>
      <c r="J48" s="857"/>
      <c r="K48" s="857"/>
      <c r="L48" s="841"/>
      <c r="M48" s="841"/>
      <c r="N48" s="694"/>
      <c r="O48" s="694"/>
      <c r="P48" s="694"/>
      <c r="Q48" s="694"/>
      <c r="R48" s="694"/>
      <c r="S48" s="694"/>
      <c r="T48" s="694"/>
      <c r="U48" s="694"/>
      <c r="V48" s="694"/>
      <c r="W48" s="694"/>
      <c r="X48" s="505"/>
      <c r="Y48" s="505"/>
      <c r="Z48" s="94"/>
      <c r="AA48" s="94"/>
      <c r="AB48" s="94"/>
      <c r="AC48" s="94"/>
      <c r="AD48" s="94"/>
      <c r="AE48" s="94"/>
      <c r="AF48" s="94"/>
      <c r="AG48" s="94"/>
      <c r="AH48" s="94"/>
      <c r="AI48" s="94"/>
      <c r="AJ48" s="94"/>
      <c r="AK48" s="94"/>
      <c r="AL48" s="94"/>
      <c r="AM48" s="94"/>
      <c r="AN48" s="94"/>
      <c r="AO48" s="94"/>
      <c r="AP48" s="94"/>
      <c r="AQ48" s="94"/>
      <c r="AR48" s="94"/>
      <c r="AS48" s="94"/>
      <c r="AT48" s="95"/>
      <c r="AU48" s="94"/>
      <c r="AV48" s="94"/>
      <c r="AW48" s="94"/>
      <c r="AX48" s="94"/>
      <c r="AY48" s="94"/>
      <c r="AZ48" s="94"/>
      <c r="BA48" s="94"/>
      <c r="BB48" s="94"/>
      <c r="BC48" s="94"/>
      <c r="BD48" s="94"/>
      <c r="BE48" s="94"/>
      <c r="BF48" s="94"/>
      <c r="BG48" s="94"/>
      <c r="BH48" s="94"/>
      <c r="BI48" s="841"/>
      <c r="BJ48" s="841"/>
    </row>
    <row r="49" spans="1:62" s="93" customFormat="1" ht="16.5" customHeight="1" thickBot="1">
      <c r="A49" s="495"/>
      <c r="B49" s="453"/>
      <c r="C49" s="453"/>
      <c r="D49" s="453"/>
      <c r="E49" s="857"/>
      <c r="F49" s="857"/>
      <c r="G49" s="857"/>
      <c r="H49" s="857"/>
      <c r="I49" s="857"/>
      <c r="J49" s="857"/>
      <c r="K49" s="857"/>
      <c r="L49" s="841"/>
      <c r="M49" s="841"/>
      <c r="N49" s="694"/>
      <c r="O49" s="694"/>
      <c r="P49" s="694"/>
      <c r="Q49" s="694"/>
      <c r="R49" s="694"/>
      <c r="S49" s="694"/>
      <c r="T49" s="694"/>
      <c r="U49" s="694"/>
      <c r="V49" s="694"/>
      <c r="W49" s="694"/>
      <c r="X49" s="505"/>
      <c r="Y49" s="505"/>
      <c r="Z49" s="94"/>
      <c r="AA49" s="94"/>
      <c r="AB49" s="94"/>
      <c r="AC49" s="94"/>
      <c r="AD49" s="94"/>
      <c r="AE49" s="94"/>
      <c r="AF49" s="94"/>
      <c r="AG49" s="94"/>
      <c r="AH49" s="94"/>
      <c r="AI49" s="94"/>
      <c r="AJ49" s="94"/>
      <c r="AK49" s="94"/>
      <c r="AL49" s="94"/>
      <c r="AM49" s="94"/>
      <c r="AN49" s="94"/>
      <c r="AO49" s="94"/>
      <c r="AP49" s="94"/>
      <c r="AQ49" s="94"/>
      <c r="AR49" s="94"/>
      <c r="AS49" s="94"/>
      <c r="AT49" s="95"/>
      <c r="AU49" s="94"/>
      <c r="AV49" s="94"/>
      <c r="AW49" s="94"/>
      <c r="AX49" s="94"/>
      <c r="AY49" s="94"/>
      <c r="AZ49" s="94"/>
      <c r="BA49" s="94"/>
      <c r="BB49" s="94"/>
      <c r="BC49" s="94"/>
      <c r="BD49" s="94"/>
      <c r="BE49" s="94"/>
      <c r="BF49" s="94"/>
      <c r="BG49" s="94"/>
      <c r="BH49" s="94"/>
      <c r="BI49" s="841"/>
      <c r="BJ49" s="841"/>
    </row>
    <row r="50" spans="1:62" s="93" customFormat="1" ht="16.5" customHeight="1">
      <c r="A50" s="495"/>
      <c r="B50" s="424" t="s">
        <v>130</v>
      </c>
      <c r="C50" s="425"/>
      <c r="D50" s="453"/>
      <c r="E50" s="857"/>
      <c r="F50" s="857"/>
      <c r="G50" s="857"/>
      <c r="H50" s="857"/>
      <c r="I50" s="857"/>
      <c r="J50" s="857"/>
      <c r="K50" s="857"/>
      <c r="L50" s="841"/>
      <c r="M50" s="841"/>
      <c r="N50" s="694"/>
      <c r="O50" s="694"/>
      <c r="P50" s="694"/>
      <c r="Q50" s="694"/>
      <c r="R50" s="694"/>
      <c r="S50" s="694"/>
      <c r="T50" s="694"/>
      <c r="U50" s="694"/>
      <c r="V50" s="694"/>
      <c r="W50" s="694"/>
      <c r="X50" s="505"/>
      <c r="Y50" s="505"/>
      <c r="Z50" s="94"/>
      <c r="AA50" s="94"/>
      <c r="AB50" s="94"/>
      <c r="AC50" s="94"/>
      <c r="AD50" s="94"/>
      <c r="AE50" s="94"/>
      <c r="AF50" s="94"/>
      <c r="AG50" s="94"/>
      <c r="AH50" s="94"/>
      <c r="AI50" s="94"/>
      <c r="AJ50" s="94"/>
      <c r="AK50" s="94"/>
      <c r="AL50" s="94"/>
      <c r="AM50" s="94"/>
      <c r="AN50" s="94"/>
      <c r="AO50" s="94"/>
      <c r="AP50" s="94"/>
      <c r="AQ50" s="94"/>
      <c r="AR50" s="94"/>
      <c r="AS50" s="94"/>
      <c r="AT50" s="95"/>
      <c r="AU50" s="94"/>
      <c r="AV50" s="94"/>
      <c r="AW50" s="94"/>
      <c r="AX50" s="94"/>
      <c r="AY50" s="94"/>
      <c r="AZ50" s="94"/>
      <c r="BA50" s="94"/>
      <c r="BB50" s="94"/>
      <c r="BC50" s="94"/>
      <c r="BD50" s="94"/>
      <c r="BE50" s="94"/>
      <c r="BF50" s="94"/>
      <c r="BG50" s="94"/>
      <c r="BH50" s="94"/>
      <c r="BI50" s="841"/>
      <c r="BJ50" s="841"/>
    </row>
    <row r="51" spans="1:62" s="93" customFormat="1" ht="16.5" customHeight="1" thickBot="1">
      <c r="A51" s="495"/>
      <c r="B51" s="424" t="s">
        <v>129</v>
      </c>
      <c r="C51" s="427"/>
      <c r="D51" s="453"/>
      <c r="E51" s="857"/>
      <c r="F51" s="857"/>
      <c r="G51" s="857"/>
      <c r="H51" s="857"/>
      <c r="I51" s="857"/>
      <c r="J51" s="857"/>
      <c r="K51" s="857"/>
      <c r="L51" s="841"/>
      <c r="M51" s="841"/>
      <c r="N51" s="694"/>
      <c r="O51" s="694"/>
      <c r="P51" s="694"/>
      <c r="Q51" s="694"/>
      <c r="R51" s="694"/>
      <c r="S51" s="694"/>
      <c r="T51" s="694"/>
      <c r="U51" s="694"/>
      <c r="V51" s="694"/>
      <c r="W51" s="694"/>
      <c r="X51" s="505"/>
      <c r="Y51" s="505"/>
      <c r="Z51" s="94"/>
      <c r="AA51" s="94"/>
      <c r="AB51" s="94"/>
      <c r="AC51" s="94"/>
      <c r="AD51" s="94"/>
      <c r="AE51" s="94"/>
      <c r="AF51" s="94"/>
      <c r="AG51" s="94"/>
      <c r="AH51" s="94"/>
      <c r="AI51" s="94"/>
      <c r="AJ51" s="94"/>
      <c r="AK51" s="94"/>
      <c r="AL51" s="94"/>
      <c r="AM51" s="94"/>
      <c r="AN51" s="94"/>
      <c r="AO51" s="94"/>
      <c r="AP51" s="94"/>
      <c r="AQ51" s="94"/>
      <c r="AR51" s="94"/>
      <c r="AS51" s="94"/>
      <c r="AT51" s="95"/>
      <c r="AU51" s="94"/>
      <c r="AV51" s="94"/>
      <c r="AW51" s="94"/>
      <c r="AX51" s="94"/>
      <c r="AY51" s="94"/>
      <c r="AZ51" s="94"/>
      <c r="BA51" s="94"/>
      <c r="BB51" s="94"/>
      <c r="BC51" s="94"/>
      <c r="BD51" s="94"/>
      <c r="BE51" s="94"/>
      <c r="BF51" s="94"/>
      <c r="BG51" s="94"/>
      <c r="BH51" s="94"/>
      <c r="BI51" s="841"/>
      <c r="BJ51" s="841"/>
    </row>
    <row r="52" spans="1:62" s="93" customFormat="1" ht="16.5" customHeight="1">
      <c r="A52" s="495"/>
      <c r="B52" s="453"/>
      <c r="C52" s="453"/>
      <c r="D52" s="453"/>
      <c r="E52" s="857"/>
      <c r="F52" s="857"/>
      <c r="G52" s="857"/>
      <c r="H52" s="857"/>
      <c r="I52" s="857"/>
      <c r="J52" s="857"/>
      <c r="K52" s="857"/>
      <c r="L52" s="841"/>
      <c r="M52" s="841"/>
      <c r="N52" s="694"/>
      <c r="O52" s="694"/>
      <c r="P52" s="694"/>
      <c r="Q52" s="694"/>
      <c r="R52" s="694"/>
      <c r="S52" s="694"/>
      <c r="T52" s="694"/>
      <c r="U52" s="694"/>
      <c r="V52" s="694"/>
      <c r="W52" s="694"/>
      <c r="X52" s="505"/>
      <c r="Y52" s="505"/>
      <c r="Z52" s="94"/>
      <c r="AA52" s="94"/>
      <c r="AB52" s="94"/>
      <c r="AC52" s="94"/>
      <c r="AD52" s="94"/>
      <c r="AE52" s="94"/>
      <c r="AF52" s="94"/>
      <c r="AG52" s="94"/>
      <c r="AH52" s="94"/>
      <c r="AI52" s="94"/>
      <c r="AJ52" s="94"/>
      <c r="AK52" s="94"/>
      <c r="AL52" s="94"/>
      <c r="AM52" s="94"/>
      <c r="AN52" s="94"/>
      <c r="AO52" s="94"/>
      <c r="AP52" s="94"/>
      <c r="AQ52" s="94"/>
      <c r="AR52" s="94"/>
      <c r="AS52" s="94"/>
      <c r="AT52" s="95"/>
      <c r="AU52" s="94"/>
      <c r="AV52" s="94"/>
      <c r="AW52" s="94"/>
      <c r="AX52" s="94"/>
      <c r="AY52" s="94"/>
      <c r="AZ52" s="94"/>
      <c r="BA52" s="94"/>
      <c r="BB52" s="94"/>
      <c r="BC52" s="94"/>
      <c r="BD52" s="94"/>
      <c r="BE52" s="94"/>
      <c r="BF52" s="94"/>
      <c r="BG52" s="94"/>
      <c r="BH52" s="94"/>
      <c r="BI52" s="841"/>
      <c r="BJ52" s="841"/>
    </row>
    <row r="53" spans="1:62" s="93" customFormat="1" ht="16.5" customHeight="1">
      <c r="A53" s="495"/>
      <c r="B53" s="414" t="s">
        <v>143</v>
      </c>
      <c r="C53" s="453"/>
      <c r="D53" s="453"/>
      <c r="E53" s="857"/>
      <c r="F53" s="857"/>
      <c r="G53" s="857"/>
      <c r="H53" s="857"/>
      <c r="I53" s="857"/>
      <c r="J53" s="857"/>
      <c r="K53" s="857"/>
      <c r="L53" s="841"/>
      <c r="M53" s="841"/>
      <c r="N53" s="694"/>
      <c r="O53" s="694"/>
      <c r="P53" s="694"/>
      <c r="Q53" s="694"/>
      <c r="R53" s="694"/>
      <c r="S53" s="694"/>
      <c r="T53" s="694"/>
      <c r="U53" s="694"/>
      <c r="V53" s="694"/>
      <c r="W53" s="694"/>
      <c r="X53" s="505"/>
      <c r="Y53" s="505"/>
      <c r="Z53" s="94"/>
      <c r="AA53" s="94"/>
      <c r="AB53" s="94"/>
      <c r="AC53" s="94"/>
      <c r="AD53" s="94"/>
      <c r="AE53" s="94"/>
      <c r="AF53" s="94"/>
      <c r="AG53" s="94"/>
      <c r="AH53" s="94"/>
      <c r="AI53" s="94"/>
      <c r="AJ53" s="94"/>
      <c r="AK53" s="94"/>
      <c r="AL53" s="94"/>
      <c r="AM53" s="94"/>
      <c r="AN53" s="94"/>
      <c r="AO53" s="94"/>
      <c r="AP53" s="94"/>
      <c r="AQ53" s="94"/>
      <c r="AR53" s="94"/>
      <c r="AS53" s="94"/>
      <c r="AT53" s="95"/>
      <c r="AU53" s="94"/>
      <c r="AV53" s="94"/>
      <c r="AW53" s="94"/>
      <c r="AX53" s="94"/>
      <c r="AY53" s="94"/>
      <c r="AZ53" s="94"/>
      <c r="BA53" s="94"/>
      <c r="BB53" s="94"/>
      <c r="BC53" s="94"/>
      <c r="BD53" s="94"/>
      <c r="BE53" s="94"/>
      <c r="BF53" s="94"/>
      <c r="BG53" s="94"/>
      <c r="BH53" s="94"/>
      <c r="BI53" s="841"/>
      <c r="BJ53" s="841"/>
    </row>
    <row r="54" spans="1:62" s="93" customFormat="1" ht="9.75" customHeight="1">
      <c r="A54" s="495"/>
      <c r="B54" s="756"/>
      <c r="C54" s="857"/>
      <c r="D54" s="857"/>
      <c r="E54" s="857"/>
      <c r="F54" s="857"/>
      <c r="G54" s="857"/>
      <c r="H54" s="857"/>
      <c r="I54" s="857"/>
      <c r="J54" s="857"/>
      <c r="K54" s="857"/>
      <c r="L54" s="841"/>
      <c r="M54" s="841"/>
      <c r="N54" s="694"/>
      <c r="O54" s="694"/>
      <c r="P54" s="694"/>
      <c r="Q54" s="694"/>
      <c r="R54" s="694"/>
      <c r="S54" s="694"/>
      <c r="T54" s="694"/>
      <c r="U54" s="694"/>
      <c r="V54" s="694"/>
      <c r="W54" s="694"/>
      <c r="X54" s="505"/>
      <c r="Y54" s="505"/>
      <c r="Z54" s="94"/>
      <c r="AA54" s="94"/>
      <c r="AB54" s="94"/>
      <c r="AC54" s="94"/>
      <c r="AD54" s="94"/>
      <c r="AE54" s="94"/>
      <c r="AF54" s="94"/>
      <c r="AG54" s="94"/>
      <c r="AH54" s="94"/>
      <c r="AI54" s="94"/>
      <c r="AJ54" s="94"/>
      <c r="AK54" s="94"/>
      <c r="AL54" s="94"/>
      <c r="AM54" s="94"/>
      <c r="AN54" s="94"/>
      <c r="AO54" s="94"/>
      <c r="AP54" s="94"/>
      <c r="AQ54" s="94"/>
      <c r="AR54" s="94"/>
      <c r="AS54" s="94"/>
      <c r="AT54" s="95"/>
      <c r="AU54" s="94"/>
      <c r="AV54" s="94"/>
      <c r="AW54" s="94"/>
      <c r="AX54" s="94"/>
      <c r="AY54" s="94"/>
      <c r="AZ54" s="94"/>
      <c r="BA54" s="94"/>
      <c r="BB54" s="94"/>
      <c r="BC54" s="94"/>
      <c r="BD54" s="94"/>
      <c r="BE54" s="94"/>
      <c r="BF54" s="94"/>
      <c r="BG54" s="94"/>
      <c r="BH54" s="94"/>
      <c r="BI54" s="841"/>
      <c r="BJ54" s="841"/>
    </row>
    <row r="55" spans="1:62" s="93" customFormat="1" ht="15" customHeight="1" thickBot="1">
      <c r="A55" s="495"/>
      <c r="B55" s="506"/>
      <c r="C55" s="506"/>
      <c r="D55" s="704"/>
      <c r="E55" s="704"/>
      <c r="F55" s="704"/>
      <c r="G55" s="704"/>
      <c r="H55" s="704"/>
      <c r="I55" s="704"/>
      <c r="J55" s="704"/>
      <c r="K55" s="704"/>
      <c r="L55" s="506"/>
      <c r="M55" s="506"/>
      <c r="N55" s="694"/>
      <c r="O55" s="694"/>
      <c r="P55" s="694"/>
      <c r="Q55" s="694"/>
      <c r="R55" s="694"/>
      <c r="S55" s="694"/>
      <c r="T55" s="694"/>
      <c r="U55" s="694"/>
      <c r="V55" s="694"/>
      <c r="W55" s="694"/>
      <c r="X55" s="505"/>
      <c r="Y55" s="505"/>
      <c r="Z55" s="94"/>
      <c r="AA55" s="94"/>
      <c r="AB55" s="94"/>
      <c r="AC55" s="94"/>
      <c r="AD55" s="94"/>
      <c r="AE55" s="94"/>
      <c r="AF55" s="94"/>
      <c r="AG55" s="94"/>
      <c r="AH55" s="94"/>
      <c r="AI55" s="94"/>
      <c r="AJ55" s="94"/>
      <c r="AK55" s="94"/>
      <c r="AL55" s="94"/>
      <c r="AM55" s="94"/>
      <c r="AN55" s="94"/>
      <c r="AO55" s="94"/>
      <c r="AP55" s="94"/>
      <c r="AQ55" s="94"/>
      <c r="AR55" s="94"/>
      <c r="AS55" s="94"/>
      <c r="AT55" s="95"/>
      <c r="AU55" s="94"/>
      <c r="AV55" s="94"/>
      <c r="AW55" s="94"/>
      <c r="AX55" s="94"/>
      <c r="AY55" s="94"/>
      <c r="AZ55" s="94"/>
      <c r="BA55" s="94"/>
      <c r="BB55" s="94"/>
      <c r="BC55" s="94"/>
      <c r="BD55" s="94"/>
      <c r="BE55" s="94"/>
      <c r="BF55" s="94"/>
      <c r="BG55" s="94"/>
      <c r="BH55" s="94"/>
      <c r="BI55" s="663"/>
      <c r="BJ55" s="663"/>
    </row>
    <row r="56" spans="1:62" s="93" customFormat="1" ht="16.5" customHeight="1" thickBot="1">
      <c r="A56" s="495"/>
      <c r="B56" s="1220" t="s">
        <v>877</v>
      </c>
      <c r="C56" s="1221"/>
      <c r="D56" s="1222" t="s">
        <v>878</v>
      </c>
      <c r="E56" s="1221"/>
      <c r="F56" s="1222" t="s">
        <v>879</v>
      </c>
      <c r="G56" s="1221"/>
      <c r="H56" s="1222" t="s">
        <v>880</v>
      </c>
      <c r="I56" s="1221"/>
      <c r="J56" s="1222" t="s">
        <v>881</v>
      </c>
      <c r="K56" s="1223"/>
      <c r="L56" s="506"/>
      <c r="M56" s="506"/>
      <c r="N56" s="694"/>
      <c r="O56" s="694"/>
      <c r="P56" s="694"/>
      <c r="Q56" s="694"/>
      <c r="R56" s="694"/>
      <c r="S56" s="694"/>
      <c r="T56" s="694"/>
      <c r="U56" s="694"/>
      <c r="V56" s="694"/>
      <c r="W56" s="694"/>
      <c r="X56" s="505"/>
      <c r="Y56" s="505"/>
      <c r="Z56" s="94"/>
      <c r="AA56" s="94"/>
      <c r="AB56" s="94"/>
      <c r="AC56" s="94"/>
      <c r="AD56" s="94"/>
      <c r="AE56" s="94"/>
      <c r="AF56" s="94"/>
      <c r="AG56" s="94"/>
      <c r="AH56" s="94"/>
      <c r="AI56" s="94"/>
      <c r="AJ56" s="94"/>
      <c r="AK56" s="94"/>
      <c r="AL56" s="94"/>
      <c r="AM56" s="94"/>
      <c r="AN56" s="94"/>
      <c r="AO56" s="94"/>
      <c r="AP56" s="94"/>
      <c r="AQ56" s="94"/>
      <c r="AR56" s="94"/>
      <c r="AS56" s="94"/>
      <c r="AT56" s="95"/>
      <c r="AU56" s="94"/>
      <c r="AV56" s="94"/>
      <c r="AW56" s="94"/>
      <c r="AX56" s="94"/>
      <c r="AY56" s="94"/>
      <c r="AZ56" s="94"/>
      <c r="BA56" s="94"/>
      <c r="BB56" s="94"/>
      <c r="BC56" s="94"/>
      <c r="BD56" s="94"/>
      <c r="BE56" s="94"/>
      <c r="BF56" s="94"/>
      <c r="BG56" s="94"/>
      <c r="BH56" s="94"/>
      <c r="BI56" s="663"/>
      <c r="BJ56" s="663"/>
    </row>
    <row r="57" spans="1:62" s="93" customFormat="1" ht="16.5" customHeight="1">
      <c r="A57" s="495"/>
      <c r="B57" s="758">
        <v>2017</v>
      </c>
      <c r="C57" s="706">
        <v>2018</v>
      </c>
      <c r="D57" s="705">
        <v>2017</v>
      </c>
      <c r="E57" s="706">
        <v>2018</v>
      </c>
      <c r="F57" s="705">
        <v>2017</v>
      </c>
      <c r="G57" s="706">
        <v>2018</v>
      </c>
      <c r="H57" s="705">
        <v>2017</v>
      </c>
      <c r="I57" s="706">
        <v>2018</v>
      </c>
      <c r="J57" s="705">
        <v>2017</v>
      </c>
      <c r="K57" s="759">
        <v>2018</v>
      </c>
      <c r="L57" s="506"/>
      <c r="M57" s="506"/>
      <c r="N57" s="694"/>
      <c r="O57" s="694"/>
      <c r="P57" s="694"/>
      <c r="Q57" s="694"/>
      <c r="R57" s="694"/>
      <c r="S57" s="694"/>
      <c r="T57" s="694"/>
      <c r="U57" s="694"/>
      <c r="V57" s="694"/>
      <c r="W57" s="694"/>
      <c r="X57" s="505"/>
      <c r="Y57" s="505"/>
      <c r="Z57" s="94"/>
      <c r="AA57" s="94"/>
      <c r="AB57" s="94"/>
      <c r="AC57" s="94"/>
      <c r="AD57" s="94"/>
      <c r="AE57" s="94"/>
      <c r="AF57" s="94"/>
      <c r="AG57" s="94"/>
      <c r="AH57" s="94"/>
      <c r="AI57" s="94"/>
      <c r="AJ57" s="94"/>
      <c r="AK57" s="94"/>
      <c r="AL57" s="94"/>
      <c r="AM57" s="94"/>
      <c r="AN57" s="94"/>
      <c r="AO57" s="94"/>
      <c r="AP57" s="94"/>
      <c r="AQ57" s="94"/>
      <c r="AR57" s="94"/>
      <c r="AS57" s="94"/>
      <c r="AT57" s="95"/>
      <c r="AU57" s="94"/>
      <c r="AV57" s="94"/>
      <c r="AW57" s="94"/>
      <c r="AX57" s="94"/>
      <c r="AY57" s="94"/>
      <c r="AZ57" s="94"/>
      <c r="BA57" s="94"/>
      <c r="BB57" s="94"/>
      <c r="BC57" s="94"/>
      <c r="BD57" s="94"/>
      <c r="BE57" s="94"/>
      <c r="BF57" s="94"/>
      <c r="BG57" s="94"/>
      <c r="BH57" s="94"/>
      <c r="BI57" s="663"/>
      <c r="BJ57" s="663"/>
    </row>
    <row r="58" spans="1:62" s="93" customFormat="1" ht="19.5" customHeight="1" thickBot="1">
      <c r="A58" s="495"/>
      <c r="B58" s="762"/>
      <c r="C58" s="765"/>
      <c r="D58" s="764"/>
      <c r="E58" s="765"/>
      <c r="F58" s="764"/>
      <c r="G58" s="765"/>
      <c r="H58" s="764"/>
      <c r="I58" s="765"/>
      <c r="J58" s="764"/>
      <c r="K58" s="766"/>
      <c r="L58" s="506"/>
      <c r="M58" s="506"/>
      <c r="N58" s="694"/>
      <c r="O58" s="694"/>
      <c r="P58" s="694"/>
      <c r="Q58" s="694"/>
      <c r="R58" s="694"/>
      <c r="S58" s="694"/>
      <c r="T58" s="694"/>
      <c r="U58" s="694"/>
      <c r="V58" s="694"/>
      <c r="W58" s="694"/>
      <c r="X58" s="505"/>
      <c r="Y58" s="505"/>
      <c r="Z58" s="94"/>
      <c r="AA58" s="94"/>
      <c r="AB58" s="94"/>
      <c r="AC58" s="94"/>
      <c r="AD58" s="94"/>
      <c r="AE58" s="94"/>
      <c r="AF58" s="94"/>
      <c r="AG58" s="94"/>
      <c r="AH58" s="94"/>
      <c r="AI58" s="94"/>
      <c r="AJ58" s="94"/>
      <c r="AK58" s="94"/>
      <c r="AL58" s="94"/>
      <c r="AM58" s="94"/>
      <c r="AN58" s="94"/>
      <c r="AO58" s="94"/>
      <c r="AP58" s="94"/>
      <c r="AQ58" s="94"/>
      <c r="AR58" s="94"/>
      <c r="AS58" s="94"/>
      <c r="AT58" s="95"/>
      <c r="AU58" s="94"/>
      <c r="AV58" s="94"/>
      <c r="AW58" s="94"/>
      <c r="AX58" s="94"/>
      <c r="AY58" s="94"/>
      <c r="AZ58" s="94"/>
      <c r="BA58" s="94"/>
      <c r="BB58" s="94"/>
      <c r="BC58" s="94"/>
      <c r="BD58" s="94"/>
      <c r="BE58" s="94"/>
      <c r="BF58" s="94"/>
      <c r="BG58" s="94"/>
      <c r="BH58" s="94"/>
      <c r="BI58" s="663"/>
      <c r="BJ58" s="663"/>
    </row>
    <row r="59" spans="1:62" s="93" customFormat="1" ht="16.5" customHeight="1">
      <c r="A59" s="495"/>
      <c r="B59" s="830" t="s">
        <v>145</v>
      </c>
      <c r="C59" s="707"/>
      <c r="D59" s="707"/>
      <c r="E59" s="707"/>
      <c r="F59" s="707"/>
      <c r="G59" s="707"/>
      <c r="H59" s="707"/>
      <c r="I59" s="707"/>
      <c r="J59" s="707"/>
      <c r="K59" s="707"/>
      <c r="L59" s="506"/>
      <c r="M59" s="506"/>
      <c r="N59" s="506"/>
      <c r="O59" s="694"/>
      <c r="P59" s="694"/>
      <c r="Q59" s="694"/>
      <c r="R59" s="694"/>
      <c r="S59" s="694"/>
      <c r="T59" s="694"/>
      <c r="U59" s="694"/>
      <c r="V59" s="694"/>
      <c r="W59" s="694"/>
      <c r="X59" s="505"/>
      <c r="Y59" s="505"/>
      <c r="Z59" s="94"/>
      <c r="AA59" s="94"/>
      <c r="AB59" s="94"/>
      <c r="AC59" s="94"/>
      <c r="AD59" s="94"/>
      <c r="AE59" s="94"/>
      <c r="AF59" s="94"/>
      <c r="AG59" s="94"/>
      <c r="AH59" s="94"/>
      <c r="AI59" s="94"/>
      <c r="AJ59" s="94"/>
      <c r="AK59" s="94"/>
      <c r="AL59" s="94"/>
      <c r="AM59" s="94"/>
      <c r="AN59" s="94"/>
      <c r="AO59" s="94"/>
      <c r="AP59" s="94"/>
      <c r="AQ59" s="94"/>
      <c r="AR59" s="94"/>
      <c r="AS59" s="94"/>
      <c r="AT59" s="95"/>
      <c r="AU59" s="94"/>
      <c r="AV59" s="94"/>
      <c r="AW59" s="94"/>
      <c r="AX59" s="94"/>
      <c r="AY59" s="94"/>
      <c r="AZ59" s="94"/>
      <c r="BA59" s="94"/>
      <c r="BB59" s="94"/>
      <c r="BC59" s="94"/>
      <c r="BD59" s="94"/>
      <c r="BE59" s="94"/>
      <c r="BF59" s="94"/>
      <c r="BG59" s="94"/>
      <c r="BH59" s="94"/>
      <c r="BI59" s="663"/>
      <c r="BJ59" s="663"/>
    </row>
    <row r="60" spans="1:62" s="93" customFormat="1" ht="15" customHeight="1" thickBot="1">
      <c r="A60" s="495"/>
      <c r="B60" s="506"/>
      <c r="C60" s="506"/>
      <c r="D60" s="506"/>
      <c r="E60" s="506"/>
      <c r="F60" s="506"/>
      <c r="G60" s="506"/>
      <c r="H60" s="506"/>
      <c r="I60" s="506"/>
      <c r="J60" s="506"/>
      <c r="K60" s="506"/>
      <c r="L60" s="506"/>
      <c r="M60" s="506"/>
      <c r="N60" s="506"/>
      <c r="O60" s="694"/>
      <c r="P60" s="694"/>
      <c r="Q60" s="694"/>
      <c r="R60" s="694"/>
      <c r="S60" s="694"/>
      <c r="T60" s="694"/>
      <c r="U60" s="694"/>
      <c r="V60" s="694"/>
      <c r="W60" s="694"/>
      <c r="X60" s="505"/>
      <c r="Y60" s="505"/>
      <c r="Z60" s="94"/>
      <c r="AA60" s="94"/>
      <c r="AB60" s="94"/>
      <c r="AC60" s="94"/>
      <c r="AD60" s="94"/>
      <c r="AE60" s="94"/>
      <c r="AF60" s="94"/>
      <c r="AG60" s="94"/>
      <c r="AH60" s="94"/>
      <c r="AI60" s="94"/>
      <c r="AJ60" s="94"/>
      <c r="AK60" s="94"/>
      <c r="AL60" s="94"/>
      <c r="AM60" s="94"/>
      <c r="AN60" s="94"/>
      <c r="AO60" s="94"/>
      <c r="AP60" s="94"/>
      <c r="AQ60" s="94"/>
      <c r="AR60" s="94"/>
      <c r="AS60" s="94"/>
      <c r="AT60" s="95"/>
      <c r="AU60" s="94"/>
      <c r="AV60" s="94"/>
      <c r="AW60" s="94"/>
      <c r="AX60" s="94"/>
      <c r="AY60" s="94"/>
      <c r="AZ60" s="94"/>
      <c r="BA60" s="94"/>
      <c r="BB60" s="94"/>
      <c r="BC60" s="94"/>
      <c r="BD60" s="94"/>
      <c r="BE60" s="94"/>
      <c r="BF60" s="94"/>
      <c r="BG60" s="94"/>
      <c r="BH60" s="94"/>
      <c r="BI60" s="663"/>
      <c r="BJ60" s="663"/>
    </row>
    <row r="61" spans="1:62" s="93" customFormat="1" ht="16.5" customHeight="1" thickBot="1">
      <c r="A61" s="495"/>
      <c r="B61" s="1220" t="s">
        <v>882</v>
      </c>
      <c r="C61" s="1221"/>
      <c r="D61" s="1222" t="s">
        <v>883</v>
      </c>
      <c r="E61" s="1221"/>
      <c r="F61" s="1222" t="s">
        <v>884</v>
      </c>
      <c r="G61" s="1221"/>
      <c r="H61" s="1222" t="s">
        <v>885</v>
      </c>
      <c r="I61" s="1221"/>
      <c r="J61" s="1222" t="s">
        <v>886</v>
      </c>
      <c r="K61" s="1223"/>
      <c r="L61" s="506"/>
      <c r="M61" s="506"/>
      <c r="N61" s="694"/>
      <c r="O61" s="694"/>
      <c r="P61" s="694"/>
      <c r="Q61" s="694"/>
      <c r="R61" s="694"/>
      <c r="S61" s="694"/>
      <c r="T61" s="694"/>
      <c r="U61" s="694"/>
      <c r="V61" s="694"/>
      <c r="W61" s="694"/>
      <c r="X61" s="505"/>
      <c r="Y61" s="505"/>
      <c r="Z61" s="94"/>
      <c r="AA61" s="94"/>
      <c r="AB61" s="94"/>
      <c r="AC61" s="94"/>
      <c r="AD61" s="94"/>
      <c r="AE61" s="94"/>
      <c r="AF61" s="94"/>
      <c r="AG61" s="94"/>
      <c r="AH61" s="94"/>
      <c r="AI61" s="94"/>
      <c r="AJ61" s="94"/>
      <c r="AK61" s="94"/>
      <c r="AL61" s="94"/>
      <c r="AM61" s="94"/>
      <c r="AN61" s="94"/>
      <c r="AO61" s="94"/>
      <c r="AP61" s="94"/>
      <c r="AQ61" s="94"/>
      <c r="AR61" s="94"/>
      <c r="AS61" s="94"/>
      <c r="AT61" s="95"/>
      <c r="AU61" s="94"/>
      <c r="AV61" s="94"/>
      <c r="AW61" s="94"/>
      <c r="AX61" s="94"/>
      <c r="AY61" s="94"/>
      <c r="AZ61" s="94"/>
      <c r="BA61" s="94"/>
      <c r="BB61" s="94"/>
      <c r="BC61" s="94"/>
      <c r="BD61" s="94"/>
      <c r="BE61" s="94"/>
      <c r="BF61" s="94"/>
      <c r="BG61" s="94"/>
      <c r="BH61" s="94"/>
      <c r="BI61" s="663"/>
      <c r="BJ61" s="663"/>
    </row>
    <row r="62" spans="1:62" s="93" customFormat="1" ht="16.5" customHeight="1">
      <c r="A62" s="495"/>
      <c r="B62" s="758">
        <v>2017</v>
      </c>
      <c r="C62" s="706">
        <v>2018</v>
      </c>
      <c r="D62" s="705">
        <v>2017</v>
      </c>
      <c r="E62" s="706">
        <v>2018</v>
      </c>
      <c r="F62" s="705">
        <v>2017</v>
      </c>
      <c r="G62" s="706">
        <v>2018</v>
      </c>
      <c r="H62" s="705">
        <v>2017</v>
      </c>
      <c r="I62" s="706">
        <v>2018</v>
      </c>
      <c r="J62" s="705">
        <v>2017</v>
      </c>
      <c r="K62" s="759">
        <v>2018</v>
      </c>
      <c r="L62" s="506"/>
      <c r="M62" s="506"/>
      <c r="N62" s="694"/>
      <c r="O62" s="694"/>
      <c r="P62" s="694"/>
      <c r="Q62" s="694"/>
      <c r="R62" s="694"/>
      <c r="S62" s="694"/>
      <c r="T62" s="694"/>
      <c r="U62" s="694"/>
      <c r="V62" s="694"/>
      <c r="W62" s="694"/>
      <c r="X62" s="505"/>
      <c r="Y62" s="505"/>
      <c r="Z62" s="94"/>
      <c r="AA62" s="94"/>
      <c r="AB62" s="94"/>
      <c r="AC62" s="94"/>
      <c r="AD62" s="94"/>
      <c r="AE62" s="94"/>
      <c r="AF62" s="94"/>
      <c r="AG62" s="94"/>
      <c r="AH62" s="94"/>
      <c r="AI62" s="94"/>
      <c r="AJ62" s="94"/>
      <c r="AK62" s="94"/>
      <c r="AL62" s="94"/>
      <c r="AM62" s="94"/>
      <c r="AN62" s="94"/>
      <c r="AO62" s="94"/>
      <c r="AP62" s="94"/>
      <c r="AQ62" s="94"/>
      <c r="AR62" s="94"/>
      <c r="AS62" s="94"/>
      <c r="AT62" s="95"/>
      <c r="AU62" s="94"/>
      <c r="AV62" s="94"/>
      <c r="AW62" s="94"/>
      <c r="AX62" s="94"/>
      <c r="AY62" s="94"/>
      <c r="AZ62" s="94"/>
      <c r="BA62" s="94"/>
      <c r="BB62" s="94"/>
      <c r="BC62" s="94"/>
      <c r="BD62" s="94"/>
      <c r="BE62" s="94"/>
      <c r="BF62" s="94"/>
      <c r="BG62" s="94"/>
      <c r="BH62" s="94"/>
      <c r="BI62" s="663"/>
      <c r="BJ62" s="663"/>
    </row>
    <row r="63" spans="1:62" s="93" customFormat="1" ht="19.5" customHeight="1" thickBot="1">
      <c r="A63" s="495"/>
      <c r="B63" s="762"/>
      <c r="C63" s="765"/>
      <c r="D63" s="764"/>
      <c r="E63" s="765"/>
      <c r="F63" s="764"/>
      <c r="G63" s="765"/>
      <c r="H63" s="764"/>
      <c r="I63" s="765"/>
      <c r="J63" s="764"/>
      <c r="K63" s="766"/>
      <c r="L63" s="506"/>
      <c r="M63" s="506"/>
      <c r="N63" s="694"/>
      <c r="O63" s="694"/>
      <c r="P63" s="694"/>
      <c r="Q63" s="694"/>
      <c r="R63" s="694"/>
      <c r="S63" s="694"/>
      <c r="T63" s="694"/>
      <c r="U63" s="694"/>
      <c r="V63" s="694"/>
      <c r="W63" s="694"/>
      <c r="X63" s="505"/>
      <c r="Y63" s="505"/>
      <c r="Z63" s="94"/>
      <c r="AA63" s="94"/>
      <c r="AB63" s="94"/>
      <c r="AC63" s="94"/>
      <c r="AD63" s="94"/>
      <c r="AE63" s="94"/>
      <c r="AF63" s="94"/>
      <c r="AG63" s="94"/>
      <c r="AH63" s="94"/>
      <c r="AI63" s="94"/>
      <c r="AJ63" s="94"/>
      <c r="AK63" s="94"/>
      <c r="AL63" s="94"/>
      <c r="AM63" s="94"/>
      <c r="AN63" s="94"/>
      <c r="AO63" s="94"/>
      <c r="AP63" s="94"/>
      <c r="AQ63" s="94"/>
      <c r="AR63" s="94"/>
      <c r="AS63" s="94"/>
      <c r="AT63" s="95"/>
      <c r="AU63" s="94"/>
      <c r="AV63" s="94"/>
      <c r="AW63" s="94"/>
      <c r="AX63" s="94"/>
      <c r="AY63" s="94"/>
      <c r="AZ63" s="94"/>
      <c r="BA63" s="94"/>
      <c r="BB63" s="94"/>
      <c r="BC63" s="94"/>
      <c r="BD63" s="94"/>
      <c r="BE63" s="94"/>
      <c r="BF63" s="94"/>
      <c r="BG63" s="94"/>
      <c r="BH63" s="94"/>
      <c r="BI63" s="663"/>
      <c r="BJ63" s="663"/>
    </row>
    <row r="64" spans="1:62" s="93" customFormat="1" ht="15" customHeight="1">
      <c r="A64" s="495"/>
      <c r="B64" s="830" t="s">
        <v>145</v>
      </c>
      <c r="C64" s="704"/>
      <c r="D64" s="704"/>
      <c r="E64" s="506"/>
      <c r="F64" s="506"/>
      <c r="G64" s="506"/>
      <c r="H64" s="506"/>
      <c r="I64" s="506"/>
      <c r="J64" s="506"/>
      <c r="K64" s="506"/>
      <c r="L64" s="506"/>
      <c r="M64" s="506"/>
      <c r="N64" s="506"/>
      <c r="O64" s="694"/>
      <c r="P64" s="694"/>
      <c r="Q64" s="694"/>
      <c r="R64" s="694"/>
      <c r="S64" s="694"/>
      <c r="T64" s="694"/>
      <c r="U64" s="694"/>
      <c r="V64" s="694"/>
      <c r="W64" s="694"/>
      <c r="X64" s="505"/>
      <c r="Y64" s="505"/>
      <c r="Z64" s="94"/>
      <c r="AA64" s="94"/>
      <c r="AB64" s="94"/>
      <c r="AC64" s="94"/>
      <c r="AD64" s="94"/>
      <c r="AE64" s="94"/>
      <c r="AF64" s="94"/>
      <c r="AG64" s="94"/>
      <c r="AH64" s="94"/>
      <c r="AI64" s="94"/>
      <c r="AJ64" s="94"/>
      <c r="AK64" s="94"/>
      <c r="AL64" s="94"/>
      <c r="AM64" s="94"/>
      <c r="AN64" s="94"/>
      <c r="AO64" s="94"/>
      <c r="AP64" s="94"/>
      <c r="AQ64" s="94"/>
      <c r="AR64" s="94"/>
      <c r="AS64" s="94"/>
      <c r="AT64" s="95"/>
      <c r="AU64" s="94"/>
      <c r="AV64" s="94"/>
      <c r="AW64" s="94"/>
      <c r="AX64" s="94"/>
      <c r="AY64" s="94"/>
      <c r="AZ64" s="94"/>
      <c r="BA64" s="94"/>
      <c r="BB64" s="94"/>
      <c r="BC64" s="94"/>
      <c r="BD64" s="94"/>
      <c r="BE64" s="94"/>
      <c r="BF64" s="94"/>
      <c r="BG64" s="94"/>
      <c r="BH64" s="94"/>
      <c r="BI64" s="663"/>
      <c r="BJ64" s="663"/>
    </row>
    <row r="65" spans="1:62" s="93" customFormat="1" ht="15" customHeight="1">
      <c r="A65" s="495"/>
      <c r="B65" s="830"/>
      <c r="C65" s="704"/>
      <c r="D65" s="704"/>
      <c r="E65" s="506"/>
      <c r="F65" s="506"/>
      <c r="G65" s="506"/>
      <c r="H65" s="506"/>
      <c r="I65" s="506"/>
      <c r="J65" s="506"/>
      <c r="K65" s="506"/>
      <c r="L65" s="506"/>
      <c r="M65" s="506"/>
      <c r="N65" s="506"/>
      <c r="O65" s="694"/>
      <c r="P65" s="694"/>
      <c r="Q65" s="694"/>
      <c r="R65" s="694"/>
      <c r="S65" s="694"/>
      <c r="T65" s="694"/>
      <c r="U65" s="694"/>
      <c r="V65" s="694"/>
      <c r="W65" s="694"/>
      <c r="X65" s="505"/>
      <c r="Y65" s="505"/>
      <c r="Z65" s="94"/>
      <c r="AA65" s="94"/>
      <c r="AB65" s="94"/>
      <c r="AC65" s="94"/>
      <c r="AD65" s="94"/>
      <c r="AE65" s="94"/>
      <c r="AF65" s="94"/>
      <c r="AG65" s="94"/>
      <c r="AH65" s="94"/>
      <c r="AI65" s="94"/>
      <c r="AJ65" s="94"/>
      <c r="AK65" s="94"/>
      <c r="AL65" s="94"/>
      <c r="AM65" s="94"/>
      <c r="AN65" s="94"/>
      <c r="AO65" s="94"/>
      <c r="AP65" s="94"/>
      <c r="AQ65" s="94"/>
      <c r="AR65" s="94"/>
      <c r="AS65" s="94"/>
      <c r="AT65" s="95"/>
      <c r="AU65" s="94"/>
      <c r="AV65" s="94"/>
      <c r="AW65" s="94"/>
      <c r="AX65" s="94"/>
      <c r="AY65" s="94"/>
      <c r="AZ65" s="94"/>
      <c r="BA65" s="94"/>
      <c r="BB65" s="94"/>
      <c r="BC65" s="94"/>
      <c r="BD65" s="94"/>
      <c r="BE65" s="94"/>
      <c r="BF65" s="94"/>
      <c r="BG65" s="94"/>
      <c r="BH65" s="94"/>
      <c r="BI65" s="841"/>
      <c r="BJ65" s="841"/>
    </row>
    <row r="66" spans="1:62" s="93" customFormat="1" ht="15" customHeight="1">
      <c r="A66" s="495"/>
      <c r="B66" s="414" t="s">
        <v>144</v>
      </c>
      <c r="C66" s="453"/>
      <c r="D66" s="453"/>
      <c r="E66" s="506"/>
      <c r="F66" s="506"/>
      <c r="G66" s="506"/>
      <c r="H66" s="506"/>
      <c r="I66" s="506"/>
      <c r="J66" s="506"/>
      <c r="K66" s="506"/>
      <c r="L66" s="506"/>
      <c r="M66" s="506"/>
      <c r="N66" s="506"/>
      <c r="O66" s="694"/>
      <c r="P66" s="694"/>
      <c r="Q66" s="694"/>
      <c r="R66" s="694"/>
      <c r="S66" s="694"/>
      <c r="T66" s="694"/>
      <c r="U66" s="694"/>
      <c r="V66" s="694"/>
      <c r="W66" s="694"/>
      <c r="X66" s="505"/>
      <c r="Y66" s="505"/>
      <c r="Z66" s="94"/>
      <c r="AA66" s="94"/>
      <c r="AB66" s="94"/>
      <c r="AC66" s="94"/>
      <c r="AD66" s="94"/>
      <c r="AE66" s="94"/>
      <c r="AF66" s="94"/>
      <c r="AG66" s="94"/>
      <c r="AH66" s="94"/>
      <c r="AI66" s="94"/>
      <c r="AJ66" s="94"/>
      <c r="AK66" s="94"/>
      <c r="AL66" s="94"/>
      <c r="AM66" s="94"/>
      <c r="AN66" s="94"/>
      <c r="AO66" s="94"/>
      <c r="AP66" s="94"/>
      <c r="AQ66" s="94"/>
      <c r="AR66" s="94"/>
      <c r="AS66" s="94"/>
      <c r="AT66" s="95"/>
      <c r="AU66" s="94"/>
      <c r="AV66" s="94"/>
      <c r="AW66" s="94"/>
      <c r="AX66" s="94"/>
      <c r="AY66" s="94"/>
      <c r="AZ66" s="94"/>
      <c r="BA66" s="94"/>
      <c r="BB66" s="94"/>
      <c r="BC66" s="94"/>
      <c r="BD66" s="94"/>
      <c r="BE66" s="94"/>
      <c r="BF66" s="94"/>
      <c r="BG66" s="94"/>
      <c r="BH66" s="94"/>
      <c r="BI66" s="841"/>
      <c r="BJ66" s="841"/>
    </row>
    <row r="67" spans="1:62" s="93" customFormat="1" ht="15" customHeight="1" thickBot="1">
      <c r="A67" s="495"/>
      <c r="B67" s="453"/>
      <c r="C67" s="453"/>
      <c r="D67" s="453"/>
      <c r="E67" s="506"/>
      <c r="F67" s="506"/>
      <c r="G67" s="506"/>
      <c r="H67" s="506"/>
      <c r="I67" s="506"/>
      <c r="J67" s="506"/>
      <c r="K67" s="506"/>
      <c r="L67" s="506"/>
      <c r="M67" s="506"/>
      <c r="N67" s="506"/>
      <c r="O67" s="694"/>
      <c r="P67" s="694"/>
      <c r="Q67" s="694"/>
      <c r="R67" s="694"/>
      <c r="S67" s="694"/>
      <c r="T67" s="694"/>
      <c r="U67" s="694"/>
      <c r="V67" s="694"/>
      <c r="W67" s="694"/>
      <c r="X67" s="505"/>
      <c r="Y67" s="505"/>
      <c r="Z67" s="94"/>
      <c r="AA67" s="94"/>
      <c r="AB67" s="94"/>
      <c r="AC67" s="94"/>
      <c r="AD67" s="94"/>
      <c r="AE67" s="94"/>
      <c r="AF67" s="94"/>
      <c r="AG67" s="94"/>
      <c r="AH67" s="94"/>
      <c r="AI67" s="94"/>
      <c r="AJ67" s="94"/>
      <c r="AK67" s="94"/>
      <c r="AL67" s="94"/>
      <c r="AM67" s="94"/>
      <c r="AN67" s="94"/>
      <c r="AO67" s="94"/>
      <c r="AP67" s="94"/>
      <c r="AQ67" s="94"/>
      <c r="AR67" s="94"/>
      <c r="AS67" s="94"/>
      <c r="AT67" s="95"/>
      <c r="AU67" s="94"/>
      <c r="AV67" s="94"/>
      <c r="AW67" s="94"/>
      <c r="AX67" s="94"/>
      <c r="AY67" s="94"/>
      <c r="AZ67" s="94"/>
      <c r="BA67" s="94"/>
      <c r="BB67" s="94"/>
      <c r="BC67" s="94"/>
      <c r="BD67" s="94"/>
      <c r="BE67" s="94"/>
      <c r="BF67" s="94"/>
      <c r="BG67" s="94"/>
      <c r="BH67" s="94"/>
      <c r="BI67" s="841"/>
      <c r="BJ67" s="841"/>
    </row>
    <row r="68" spans="1:62" s="93" customFormat="1" ht="15" customHeight="1">
      <c r="A68" s="495"/>
      <c r="B68" s="424" t="s">
        <v>130</v>
      </c>
      <c r="C68" s="425"/>
      <c r="D68" s="453"/>
      <c r="E68" s="506"/>
      <c r="F68" s="506"/>
      <c r="G68" s="506"/>
      <c r="H68" s="506"/>
      <c r="I68" s="506"/>
      <c r="J68" s="506"/>
      <c r="K68" s="506"/>
      <c r="L68" s="506"/>
      <c r="M68" s="506"/>
      <c r="N68" s="506"/>
      <c r="O68" s="694"/>
      <c r="P68" s="694"/>
      <c r="Q68" s="694"/>
      <c r="R68" s="694"/>
      <c r="S68" s="694"/>
      <c r="T68" s="694"/>
      <c r="U68" s="694"/>
      <c r="V68" s="694"/>
      <c r="W68" s="694"/>
      <c r="X68" s="505"/>
      <c r="Y68" s="505"/>
      <c r="Z68" s="94"/>
      <c r="AA68" s="94"/>
      <c r="AB68" s="94"/>
      <c r="AC68" s="94"/>
      <c r="AD68" s="94"/>
      <c r="AE68" s="94"/>
      <c r="AF68" s="94"/>
      <c r="AG68" s="94"/>
      <c r="AH68" s="94"/>
      <c r="AI68" s="94"/>
      <c r="AJ68" s="94"/>
      <c r="AK68" s="94"/>
      <c r="AL68" s="94"/>
      <c r="AM68" s="94"/>
      <c r="AN68" s="94"/>
      <c r="AO68" s="94"/>
      <c r="AP68" s="94"/>
      <c r="AQ68" s="94"/>
      <c r="AR68" s="94"/>
      <c r="AS68" s="94"/>
      <c r="AT68" s="95"/>
      <c r="AU68" s="94"/>
      <c r="AV68" s="94"/>
      <c r="AW68" s="94"/>
      <c r="AX68" s="94"/>
      <c r="AY68" s="94"/>
      <c r="AZ68" s="94"/>
      <c r="BA68" s="94"/>
      <c r="BB68" s="94"/>
      <c r="BC68" s="94"/>
      <c r="BD68" s="94"/>
      <c r="BE68" s="94"/>
      <c r="BF68" s="94"/>
      <c r="BG68" s="94"/>
      <c r="BH68" s="94"/>
      <c r="BI68" s="841"/>
      <c r="BJ68" s="841"/>
    </row>
    <row r="69" spans="1:62" s="93" customFormat="1" ht="15" customHeight="1" thickBot="1">
      <c r="A69" s="495"/>
      <c r="B69" s="424" t="s">
        <v>129</v>
      </c>
      <c r="C69" s="427"/>
      <c r="D69" s="453"/>
      <c r="E69" s="506"/>
      <c r="F69" s="506"/>
      <c r="G69" s="506"/>
      <c r="H69" s="506"/>
      <c r="I69" s="506"/>
      <c r="J69" s="506"/>
      <c r="K69" s="506"/>
      <c r="L69" s="506"/>
      <c r="M69" s="506"/>
      <c r="N69" s="506"/>
      <c r="O69" s="694"/>
      <c r="P69" s="694"/>
      <c r="Q69" s="694"/>
      <c r="R69" s="694"/>
      <c r="S69" s="694"/>
      <c r="T69" s="694"/>
      <c r="U69" s="694"/>
      <c r="V69" s="694"/>
      <c r="W69" s="694"/>
      <c r="X69" s="505"/>
      <c r="Y69" s="505"/>
      <c r="Z69" s="94"/>
      <c r="AA69" s="94"/>
      <c r="AB69" s="94"/>
      <c r="AC69" s="94"/>
      <c r="AD69" s="94"/>
      <c r="AE69" s="94"/>
      <c r="AF69" s="94"/>
      <c r="AG69" s="94"/>
      <c r="AH69" s="94"/>
      <c r="AI69" s="94"/>
      <c r="AJ69" s="94"/>
      <c r="AK69" s="94"/>
      <c r="AL69" s="94"/>
      <c r="AM69" s="94"/>
      <c r="AN69" s="94"/>
      <c r="AO69" s="94"/>
      <c r="AP69" s="94"/>
      <c r="AQ69" s="94"/>
      <c r="AR69" s="94"/>
      <c r="AS69" s="94"/>
      <c r="AT69" s="95"/>
      <c r="AU69" s="94"/>
      <c r="AV69" s="94"/>
      <c r="AW69" s="94"/>
      <c r="AX69" s="94"/>
      <c r="AY69" s="94"/>
      <c r="AZ69" s="94"/>
      <c r="BA69" s="94"/>
      <c r="BB69" s="94"/>
      <c r="BC69" s="94"/>
      <c r="BD69" s="94"/>
      <c r="BE69" s="94"/>
      <c r="BF69" s="94"/>
      <c r="BG69" s="94"/>
      <c r="BH69" s="94"/>
      <c r="BI69" s="841"/>
      <c r="BJ69" s="841"/>
    </row>
    <row r="70" spans="1:62" s="93" customFormat="1" ht="15" customHeight="1">
      <c r="A70" s="495"/>
      <c r="B70" s="453"/>
      <c r="C70" s="453"/>
      <c r="D70" s="453"/>
      <c r="E70" s="506"/>
      <c r="F70" s="506"/>
      <c r="G70" s="506"/>
      <c r="H70" s="506"/>
      <c r="I70" s="506"/>
      <c r="J70" s="506"/>
      <c r="K70" s="506"/>
      <c r="L70" s="506"/>
      <c r="M70" s="506"/>
      <c r="N70" s="506"/>
      <c r="O70" s="694"/>
      <c r="P70" s="694"/>
      <c r="Q70" s="694"/>
      <c r="R70" s="694"/>
      <c r="S70" s="694"/>
      <c r="T70" s="694"/>
      <c r="U70" s="694"/>
      <c r="V70" s="694"/>
      <c r="W70" s="694"/>
      <c r="X70" s="505"/>
      <c r="Y70" s="505"/>
      <c r="Z70" s="94"/>
      <c r="AA70" s="94"/>
      <c r="AB70" s="94"/>
      <c r="AC70" s="94"/>
      <c r="AD70" s="94"/>
      <c r="AE70" s="94"/>
      <c r="AF70" s="94"/>
      <c r="AG70" s="94"/>
      <c r="AH70" s="94"/>
      <c r="AI70" s="94"/>
      <c r="AJ70" s="94"/>
      <c r="AK70" s="94"/>
      <c r="AL70" s="94"/>
      <c r="AM70" s="94"/>
      <c r="AN70" s="94"/>
      <c r="AO70" s="94"/>
      <c r="AP70" s="94"/>
      <c r="AQ70" s="94"/>
      <c r="AR70" s="94"/>
      <c r="AS70" s="94"/>
      <c r="AT70" s="95"/>
      <c r="AU70" s="94"/>
      <c r="AV70" s="94"/>
      <c r="AW70" s="94"/>
      <c r="AX70" s="94"/>
      <c r="AY70" s="94"/>
      <c r="AZ70" s="94"/>
      <c r="BA70" s="94"/>
      <c r="BB70" s="94"/>
      <c r="BC70" s="94"/>
      <c r="BD70" s="94"/>
      <c r="BE70" s="94"/>
      <c r="BF70" s="94"/>
      <c r="BG70" s="94"/>
      <c r="BH70" s="94"/>
      <c r="BI70" s="841"/>
      <c r="BJ70" s="841"/>
    </row>
    <row r="71" spans="1:62" s="93" customFormat="1" ht="15" customHeight="1">
      <c r="A71" s="495"/>
      <c r="B71" s="414" t="s">
        <v>869</v>
      </c>
      <c r="C71" s="453"/>
      <c r="D71" s="453"/>
      <c r="E71" s="506"/>
      <c r="F71" s="506"/>
      <c r="G71" s="506"/>
      <c r="H71" s="506"/>
      <c r="I71" s="506"/>
      <c r="J71" s="506"/>
      <c r="K71" s="506"/>
      <c r="L71" s="506"/>
      <c r="M71" s="506"/>
      <c r="N71" s="506"/>
      <c r="O71" s="694"/>
      <c r="P71" s="694"/>
      <c r="Q71" s="694"/>
      <c r="R71" s="694"/>
      <c r="S71" s="694"/>
      <c r="T71" s="694"/>
      <c r="U71" s="694"/>
      <c r="V71" s="694"/>
      <c r="W71" s="694"/>
      <c r="X71" s="505"/>
      <c r="Y71" s="505"/>
      <c r="Z71" s="94"/>
      <c r="AA71" s="94"/>
      <c r="AB71" s="94"/>
      <c r="AC71" s="94"/>
      <c r="AD71" s="94"/>
      <c r="AE71" s="94"/>
      <c r="AF71" s="94"/>
      <c r="AG71" s="94"/>
      <c r="AH71" s="94"/>
      <c r="AI71" s="94"/>
      <c r="AJ71" s="94"/>
      <c r="AK71" s="94"/>
      <c r="AL71" s="94"/>
      <c r="AM71" s="94"/>
      <c r="AN71" s="94"/>
      <c r="AO71" s="94"/>
      <c r="AP71" s="94"/>
      <c r="AQ71" s="94"/>
      <c r="AR71" s="94"/>
      <c r="AS71" s="94"/>
      <c r="AT71" s="95"/>
      <c r="AU71" s="94"/>
      <c r="AV71" s="94"/>
      <c r="AW71" s="94"/>
      <c r="AX71" s="94"/>
      <c r="AY71" s="94"/>
      <c r="AZ71" s="94"/>
      <c r="BA71" s="94"/>
      <c r="BB71" s="94"/>
      <c r="BC71" s="94"/>
      <c r="BD71" s="94"/>
      <c r="BE71" s="94"/>
      <c r="BF71" s="94"/>
      <c r="BG71" s="94"/>
      <c r="BH71" s="94"/>
      <c r="BI71" s="841"/>
      <c r="BJ71" s="841"/>
    </row>
    <row r="72" spans="1:62" s="93" customFormat="1" ht="15" customHeight="1">
      <c r="A72" s="495"/>
      <c r="B72" s="830"/>
      <c r="C72" s="704"/>
      <c r="D72" s="704"/>
      <c r="E72" s="506"/>
      <c r="F72" s="506"/>
      <c r="G72" s="506"/>
      <c r="H72" s="506"/>
      <c r="I72" s="506"/>
      <c r="J72" s="506"/>
      <c r="K72" s="506"/>
      <c r="L72" s="506"/>
      <c r="M72" s="506"/>
      <c r="N72" s="506"/>
      <c r="O72" s="694"/>
      <c r="P72" s="694"/>
      <c r="Q72" s="694"/>
      <c r="R72" s="694"/>
      <c r="S72" s="694"/>
      <c r="T72" s="694"/>
      <c r="U72" s="694"/>
      <c r="V72" s="694"/>
      <c r="W72" s="694"/>
      <c r="X72" s="505"/>
      <c r="Y72" s="505"/>
      <c r="Z72" s="94"/>
      <c r="AA72" s="94"/>
      <c r="AB72" s="94"/>
      <c r="AC72" s="94"/>
      <c r="AD72" s="94"/>
      <c r="AE72" s="94"/>
      <c r="AF72" s="94"/>
      <c r="AG72" s="94"/>
      <c r="AH72" s="94"/>
      <c r="AI72" s="94"/>
      <c r="AJ72" s="94"/>
      <c r="AK72" s="94"/>
      <c r="AL72" s="94"/>
      <c r="AM72" s="94"/>
      <c r="AN72" s="94"/>
      <c r="AO72" s="94"/>
      <c r="AP72" s="94"/>
      <c r="AQ72" s="94"/>
      <c r="AR72" s="94"/>
      <c r="AS72" s="94"/>
      <c r="AT72" s="95"/>
      <c r="AU72" s="94"/>
      <c r="AV72" s="94"/>
      <c r="AW72" s="94"/>
      <c r="AX72" s="94"/>
      <c r="AY72" s="94"/>
      <c r="AZ72" s="94"/>
      <c r="BA72" s="94"/>
      <c r="BB72" s="94"/>
      <c r="BC72" s="94"/>
      <c r="BD72" s="94"/>
      <c r="BE72" s="94"/>
      <c r="BF72" s="94"/>
      <c r="BG72" s="94"/>
      <c r="BH72" s="94"/>
      <c r="BI72" s="841"/>
      <c r="BJ72" s="841"/>
    </row>
    <row r="73" spans="1:62" s="93" customFormat="1" ht="15" customHeight="1" thickBot="1">
      <c r="A73" s="495"/>
      <c r="B73" s="506"/>
      <c r="C73" s="506"/>
      <c r="D73" s="506"/>
      <c r="E73" s="506"/>
      <c r="F73" s="506"/>
      <c r="G73" s="506"/>
      <c r="H73" s="506"/>
      <c r="I73" s="506"/>
      <c r="J73" s="506"/>
      <c r="K73" s="506"/>
      <c r="L73"/>
      <c r="M73"/>
      <c r="N73"/>
      <c r="O73" s="694"/>
      <c r="P73" s="694"/>
      <c r="Q73" s="694"/>
      <c r="R73" s="694"/>
      <c r="S73" s="694"/>
      <c r="T73" s="694"/>
      <c r="U73" s="694"/>
      <c r="V73" s="694"/>
      <c r="W73" s="694"/>
      <c r="X73" s="505"/>
      <c r="Y73" s="505"/>
      <c r="Z73" s="94"/>
      <c r="AA73" s="94"/>
      <c r="AB73" s="94"/>
      <c r="AC73" s="94"/>
      <c r="AD73" s="94"/>
      <c r="AE73" s="94"/>
      <c r="AF73" s="94"/>
      <c r="AG73" s="94"/>
      <c r="AH73" s="94"/>
      <c r="AI73" s="94"/>
      <c r="AJ73" s="94"/>
      <c r="AK73" s="94"/>
      <c r="AL73" s="94"/>
      <c r="AM73" s="94"/>
      <c r="AN73" s="94"/>
      <c r="AO73" s="94"/>
      <c r="AP73" s="94"/>
      <c r="AQ73" s="94"/>
      <c r="AR73" s="94"/>
      <c r="AS73" s="94"/>
      <c r="AT73" s="95"/>
      <c r="AU73" s="94"/>
      <c r="AV73" s="94"/>
      <c r="AW73" s="94"/>
      <c r="AX73" s="94"/>
      <c r="AY73" s="94"/>
      <c r="AZ73" s="94"/>
      <c r="BA73" s="94"/>
      <c r="BB73" s="94"/>
      <c r="BC73" s="94"/>
      <c r="BD73" s="94"/>
      <c r="BE73" s="94"/>
      <c r="BF73" s="94"/>
      <c r="BG73" s="94"/>
      <c r="BH73" s="94"/>
      <c r="BI73" s="663"/>
      <c r="BJ73" s="663"/>
    </row>
    <row r="74" spans="1:62" s="93" customFormat="1" ht="16.5" customHeight="1" thickBot="1">
      <c r="A74" s="495"/>
      <c r="B74" s="1224" t="s">
        <v>871</v>
      </c>
      <c r="C74" s="1225"/>
      <c r="D74" s="1224" t="s">
        <v>872</v>
      </c>
      <c r="E74" s="1225"/>
      <c r="F74" s="1224" t="s">
        <v>873</v>
      </c>
      <c r="G74" s="1225"/>
      <c r="H74" s="1224" t="s">
        <v>874</v>
      </c>
      <c r="I74" s="1225"/>
      <c r="J74" s="1224" t="s">
        <v>875</v>
      </c>
      <c r="K74" s="1225"/>
      <c r="L74"/>
      <c r="M74"/>
      <c r="N74"/>
      <c r="O74" s="694"/>
      <c r="P74" s="694"/>
      <c r="Q74" s="694"/>
      <c r="R74" s="694"/>
      <c r="S74" s="694"/>
      <c r="T74" s="694"/>
      <c r="U74" s="694"/>
      <c r="V74" s="694"/>
      <c r="W74" s="694"/>
      <c r="X74" s="505"/>
      <c r="Y74" s="505"/>
      <c r="Z74" s="94"/>
      <c r="AA74" s="94"/>
      <c r="AB74" s="94"/>
      <c r="AC74" s="94"/>
      <c r="AD74" s="94"/>
      <c r="AE74" s="94"/>
      <c r="AF74" s="94"/>
      <c r="AG74" s="94"/>
      <c r="AH74" s="94"/>
      <c r="AI74" s="94"/>
      <c r="AJ74" s="94"/>
      <c r="AK74" s="94"/>
      <c r="AL74" s="94"/>
      <c r="AM74" s="94"/>
      <c r="AN74" s="94"/>
      <c r="AO74" s="94"/>
      <c r="AP74" s="94"/>
      <c r="AQ74" s="94"/>
      <c r="AR74" s="94"/>
      <c r="AS74" s="94"/>
      <c r="AT74" s="95"/>
      <c r="AU74" s="94"/>
      <c r="AV74" s="94"/>
      <c r="AW74" s="94"/>
      <c r="AX74" s="94"/>
      <c r="AY74" s="94"/>
      <c r="AZ74" s="94"/>
      <c r="BA74" s="94"/>
      <c r="BB74" s="94"/>
      <c r="BC74" s="94"/>
      <c r="BD74" s="94"/>
      <c r="BE74" s="94"/>
      <c r="BF74" s="94"/>
      <c r="BG74" s="94"/>
      <c r="BH74" s="94"/>
      <c r="BI74" s="663"/>
      <c r="BJ74" s="663"/>
    </row>
    <row r="75" spans="1:62" s="93" customFormat="1" ht="16.5" customHeight="1">
      <c r="A75" s="495"/>
      <c r="B75" s="758">
        <v>2017</v>
      </c>
      <c r="C75" s="858">
        <v>2018</v>
      </c>
      <c r="D75" s="705">
        <v>2017</v>
      </c>
      <c r="E75" s="858">
        <v>2018</v>
      </c>
      <c r="F75" s="705">
        <v>2017</v>
      </c>
      <c r="G75" s="858">
        <v>2018</v>
      </c>
      <c r="H75" s="705">
        <v>2017</v>
      </c>
      <c r="I75" s="858">
        <v>2018</v>
      </c>
      <c r="J75" s="705">
        <v>2017</v>
      </c>
      <c r="K75" s="859">
        <v>2018</v>
      </c>
      <c r="L75"/>
      <c r="M75"/>
      <c r="N75"/>
      <c r="O75" s="694"/>
      <c r="P75" s="694"/>
      <c r="Q75" s="694"/>
      <c r="R75" s="694"/>
      <c r="S75" s="694"/>
      <c r="T75" s="694"/>
      <c r="U75" s="694"/>
      <c r="V75" s="694"/>
      <c r="W75" s="694"/>
      <c r="X75" s="505"/>
      <c r="Y75" s="505"/>
      <c r="Z75" s="94"/>
      <c r="AA75" s="94"/>
      <c r="AB75" s="94"/>
      <c r="AC75" s="94"/>
      <c r="AD75" s="94"/>
      <c r="AE75" s="94"/>
      <c r="AF75" s="94"/>
      <c r="AG75" s="94"/>
      <c r="AH75" s="94"/>
      <c r="AI75" s="94"/>
      <c r="AJ75" s="94"/>
      <c r="AK75" s="94"/>
      <c r="AL75" s="94"/>
      <c r="AM75" s="94"/>
      <c r="AN75" s="94"/>
      <c r="AO75" s="94"/>
      <c r="AP75" s="94"/>
      <c r="AQ75" s="94"/>
      <c r="AR75" s="94"/>
      <c r="AS75" s="94"/>
      <c r="AT75" s="95"/>
      <c r="AU75" s="94"/>
      <c r="AV75" s="94"/>
      <c r="AW75" s="94"/>
      <c r="AX75" s="94"/>
      <c r="AY75" s="94"/>
      <c r="AZ75" s="94"/>
      <c r="BA75" s="94"/>
      <c r="BB75" s="94"/>
      <c r="BC75" s="94"/>
      <c r="BD75" s="94"/>
      <c r="BE75" s="94"/>
      <c r="BF75" s="94"/>
      <c r="BG75" s="94"/>
      <c r="BH75" s="94"/>
      <c r="BI75" s="663"/>
      <c r="BJ75" s="663"/>
    </row>
    <row r="76" spans="1:62" s="93" customFormat="1" ht="19.5" customHeight="1" thickBot="1">
      <c r="A76" s="495"/>
      <c r="B76" s="767"/>
      <c r="C76" s="765"/>
      <c r="D76" s="764"/>
      <c r="E76" s="765"/>
      <c r="F76" s="764"/>
      <c r="G76" s="765"/>
      <c r="H76" s="764"/>
      <c r="I76" s="765"/>
      <c r="J76" s="764"/>
      <c r="K76" s="761"/>
      <c r="L76"/>
      <c r="M76"/>
      <c r="N76"/>
      <c r="O76" s="694"/>
      <c r="P76" s="694"/>
      <c r="Q76" s="694"/>
      <c r="R76" s="694"/>
      <c r="S76" s="694"/>
      <c r="T76" s="694"/>
      <c r="U76" s="694"/>
      <c r="V76" s="694"/>
      <c r="W76" s="694"/>
      <c r="X76" s="505"/>
      <c r="Y76" s="505"/>
      <c r="Z76" s="94"/>
      <c r="AA76" s="94"/>
      <c r="AB76" s="94"/>
      <c r="AC76" s="94"/>
      <c r="AD76" s="94"/>
      <c r="AE76" s="94"/>
      <c r="AF76" s="94"/>
      <c r="AG76" s="94"/>
      <c r="AH76" s="94"/>
      <c r="AI76" s="94"/>
      <c r="AJ76" s="94"/>
      <c r="AK76" s="94"/>
      <c r="AL76" s="94"/>
      <c r="AM76" s="94"/>
      <c r="AN76" s="94"/>
      <c r="AO76" s="94"/>
      <c r="AP76" s="94"/>
      <c r="AQ76" s="94"/>
      <c r="AR76" s="94"/>
      <c r="AS76" s="94"/>
      <c r="AT76" s="95"/>
      <c r="AU76" s="94"/>
      <c r="AV76" s="94"/>
      <c r="AW76" s="94"/>
      <c r="AX76" s="94"/>
      <c r="AY76" s="94"/>
      <c r="AZ76" s="94"/>
      <c r="BA76" s="94"/>
      <c r="BB76" s="94"/>
      <c r="BC76" s="94"/>
      <c r="BD76" s="94"/>
      <c r="BE76" s="94"/>
      <c r="BF76" s="94"/>
      <c r="BG76" s="94"/>
      <c r="BH76" s="94"/>
      <c r="BI76" s="663"/>
      <c r="BJ76" s="663"/>
    </row>
    <row r="77" spans="1:62" s="93" customFormat="1" ht="15" customHeight="1">
      <c r="A77" s="495"/>
      <c r="B77" s="830" t="s">
        <v>145</v>
      </c>
      <c r="C77" s="506"/>
      <c r="D77" s="506"/>
      <c r="E77" s="506"/>
      <c r="F77" s="506"/>
      <c r="G77" s="506"/>
      <c r="H77" s="506"/>
      <c r="I77" s="506"/>
      <c r="J77" s="506"/>
      <c r="K77" s="506"/>
      <c r="L77"/>
      <c r="M77"/>
      <c r="N77"/>
      <c r="O77" s="694"/>
      <c r="P77" s="694"/>
      <c r="Q77" s="694"/>
      <c r="R77" s="694"/>
      <c r="S77" s="694"/>
      <c r="T77" s="694"/>
      <c r="U77" s="694"/>
      <c r="V77" s="694"/>
      <c r="W77" s="694"/>
      <c r="X77" s="505"/>
      <c r="Y77" s="505"/>
      <c r="Z77" s="94"/>
      <c r="AA77" s="94"/>
      <c r="AB77" s="94"/>
      <c r="AC77" s="94"/>
      <c r="AD77" s="94"/>
      <c r="AE77" s="94"/>
      <c r="AF77" s="94"/>
      <c r="AG77" s="94"/>
      <c r="AH77" s="94"/>
      <c r="AI77" s="94"/>
      <c r="AJ77" s="94"/>
      <c r="AK77" s="94"/>
      <c r="AL77" s="94"/>
      <c r="AM77" s="94"/>
      <c r="AN77" s="94"/>
      <c r="AO77" s="94"/>
      <c r="AP77" s="94"/>
      <c r="AQ77" s="94"/>
      <c r="AR77" s="94"/>
      <c r="AS77" s="94"/>
      <c r="AT77" s="95"/>
      <c r="AU77" s="94"/>
      <c r="AV77" s="94"/>
      <c r="AW77" s="94"/>
      <c r="AX77" s="94"/>
      <c r="AY77" s="94"/>
      <c r="AZ77" s="94"/>
      <c r="BA77" s="94"/>
      <c r="BB77" s="94"/>
      <c r="BC77" s="94"/>
      <c r="BD77" s="94"/>
      <c r="BE77" s="94"/>
      <c r="BF77" s="94"/>
      <c r="BG77" s="94"/>
      <c r="BH77" s="94"/>
      <c r="BI77" s="663"/>
      <c r="BJ77" s="663"/>
    </row>
    <row r="78" spans="1:62" s="93" customFormat="1" ht="15" customHeight="1">
      <c r="A78" s="495"/>
      <c r="B78" s="830"/>
      <c r="C78" s="506"/>
      <c r="D78" s="506"/>
      <c r="E78" s="506"/>
      <c r="F78" s="506"/>
      <c r="G78" s="506"/>
      <c r="H78" s="506"/>
      <c r="I78" s="506"/>
      <c r="J78" s="506"/>
      <c r="K78" s="506"/>
      <c r="L78" s="841"/>
      <c r="M78" s="841"/>
      <c r="N78" s="841"/>
      <c r="O78" s="694"/>
      <c r="P78" s="694"/>
      <c r="Q78" s="694"/>
      <c r="R78" s="694"/>
      <c r="S78" s="694"/>
      <c r="T78" s="694"/>
      <c r="U78" s="694"/>
      <c r="V78" s="694"/>
      <c r="W78" s="694"/>
      <c r="X78" s="505"/>
      <c r="Y78" s="505"/>
      <c r="Z78" s="94"/>
      <c r="AA78" s="94"/>
      <c r="AB78" s="94"/>
      <c r="AC78" s="94"/>
      <c r="AD78" s="94"/>
      <c r="AE78" s="94"/>
      <c r="AF78" s="94"/>
      <c r="AG78" s="94"/>
      <c r="AH78" s="94"/>
      <c r="AI78" s="94"/>
      <c r="AJ78" s="94"/>
      <c r="AK78" s="94"/>
      <c r="AL78" s="94"/>
      <c r="AM78" s="94"/>
      <c r="AN78" s="94"/>
      <c r="AO78" s="94"/>
      <c r="AP78" s="94"/>
      <c r="AQ78" s="94"/>
      <c r="AR78" s="94"/>
      <c r="AS78" s="94"/>
      <c r="AT78" s="95"/>
      <c r="AU78" s="94"/>
      <c r="AV78" s="94"/>
      <c r="AW78" s="94"/>
      <c r="AX78" s="94"/>
      <c r="AY78" s="94"/>
      <c r="AZ78" s="94"/>
      <c r="BA78" s="94"/>
      <c r="BB78" s="94"/>
      <c r="BC78" s="94"/>
      <c r="BD78" s="94"/>
      <c r="BE78" s="94"/>
      <c r="BF78" s="94"/>
      <c r="BG78" s="94"/>
      <c r="BH78" s="94"/>
      <c r="BI78" s="841"/>
      <c r="BJ78" s="841"/>
    </row>
    <row r="79" spans="1:62" s="93" customFormat="1" ht="15" customHeight="1">
      <c r="A79" s="495"/>
      <c r="B79" s="506"/>
      <c r="C79" s="506"/>
      <c r="D79" s="506"/>
      <c r="E79" s="506"/>
      <c r="F79" s="506"/>
      <c r="G79" s="506"/>
      <c r="H79" s="506"/>
      <c r="I79" s="506"/>
      <c r="J79" s="506"/>
      <c r="K79" s="506"/>
      <c r="L79" s="506"/>
      <c r="M79" s="506"/>
      <c r="N79" s="506"/>
      <c r="O79" s="694"/>
      <c r="P79" s="694"/>
      <c r="Q79" s="694"/>
      <c r="R79" s="694"/>
      <c r="S79" s="694"/>
      <c r="T79" s="694"/>
      <c r="U79" s="694"/>
      <c r="V79" s="694"/>
      <c r="W79" s="694"/>
      <c r="X79" s="505"/>
      <c r="Y79" s="505"/>
      <c r="Z79" s="94"/>
      <c r="AA79" s="94"/>
      <c r="AB79" s="94"/>
      <c r="AC79" s="94"/>
      <c r="AD79" s="94"/>
      <c r="AE79" s="94"/>
      <c r="AF79" s="94"/>
      <c r="AG79" s="94"/>
      <c r="AH79" s="94"/>
      <c r="AI79" s="94"/>
      <c r="AJ79" s="94"/>
      <c r="AK79" s="94"/>
      <c r="AL79" s="94"/>
      <c r="AM79" s="94"/>
      <c r="AN79" s="94"/>
      <c r="AO79" s="94"/>
      <c r="AP79" s="94"/>
      <c r="AQ79" s="94"/>
      <c r="AR79" s="94"/>
      <c r="AS79" s="94"/>
      <c r="AT79" s="95"/>
      <c r="AU79" s="94"/>
      <c r="AV79" s="94"/>
      <c r="AW79" s="94"/>
      <c r="AX79" s="94"/>
      <c r="AY79" s="94"/>
      <c r="AZ79" s="94"/>
      <c r="BA79" s="94"/>
      <c r="BB79" s="94"/>
      <c r="BC79" s="94"/>
      <c r="BD79" s="94"/>
      <c r="BE79" s="94"/>
      <c r="BF79" s="94"/>
      <c r="BG79" s="94"/>
      <c r="BH79" s="94"/>
      <c r="BI79" s="663"/>
      <c r="BJ79" s="663"/>
    </row>
    <row r="80" spans="1:62" s="93" customFormat="1" ht="18.75" customHeight="1">
      <c r="A80" s="755" t="s">
        <v>116</v>
      </c>
      <c r="B80" s="774" t="s">
        <v>1058</v>
      </c>
      <c r="C80" s="779"/>
      <c r="D80" s="779"/>
      <c r="E80" s="779"/>
      <c r="F80" s="779"/>
      <c r="G80" s="779"/>
      <c r="H80" s="779"/>
      <c r="I80" s="779"/>
      <c r="J80" s="779"/>
      <c r="K80" s="779"/>
      <c r="L80" s="779"/>
      <c r="M80" s="779"/>
      <c r="N80" s="506"/>
      <c r="O80" s="694"/>
      <c r="P80" s="694"/>
      <c r="Q80" s="694"/>
      <c r="R80" s="694"/>
      <c r="S80" s="694"/>
      <c r="T80" s="694"/>
      <c r="U80" s="694"/>
      <c r="V80" s="694"/>
      <c r="W80" s="694"/>
      <c r="X80" s="505"/>
      <c r="Y80" s="505"/>
      <c r="Z80" s="94"/>
      <c r="AA80" s="94"/>
      <c r="AB80" s="94"/>
      <c r="AC80" s="94"/>
      <c r="AD80" s="94"/>
      <c r="AE80" s="94"/>
      <c r="AF80" s="94"/>
      <c r="AG80" s="94"/>
      <c r="AH80" s="94"/>
      <c r="AI80" s="94"/>
      <c r="AJ80" s="94"/>
      <c r="AK80" s="94"/>
      <c r="AL80" s="94"/>
      <c r="AM80" s="94"/>
      <c r="AN80" s="94"/>
      <c r="AO80" s="94"/>
      <c r="AP80" s="94"/>
      <c r="AQ80" s="94"/>
      <c r="AR80" s="94"/>
      <c r="AS80" s="94"/>
      <c r="AT80" s="95"/>
      <c r="AU80" s="94"/>
      <c r="AV80" s="94"/>
      <c r="AW80" s="94"/>
      <c r="AX80" s="94"/>
      <c r="AY80" s="94"/>
      <c r="AZ80" s="94"/>
      <c r="BA80" s="94"/>
      <c r="BB80" s="94"/>
      <c r="BC80" s="94"/>
      <c r="BD80" s="94"/>
      <c r="BE80" s="94"/>
      <c r="BF80" s="94"/>
      <c r="BG80" s="94"/>
      <c r="BH80" s="94"/>
      <c r="BI80" s="663"/>
      <c r="BJ80" s="663"/>
    </row>
    <row r="81" spans="1:62" s="93" customFormat="1" ht="15" customHeight="1">
      <c r="A81" s="495"/>
      <c r="B81" s="506"/>
      <c r="C81" s="506"/>
      <c r="D81" s="506"/>
      <c r="E81" s="506"/>
      <c r="F81" s="506"/>
      <c r="G81" s="506"/>
      <c r="H81" s="506"/>
      <c r="I81" s="506"/>
      <c r="J81" s="506"/>
      <c r="K81" s="506"/>
      <c r="L81" s="506"/>
      <c r="M81" s="506"/>
      <c r="N81" s="506"/>
      <c r="O81" s="694"/>
      <c r="P81" s="694"/>
      <c r="Q81" s="694"/>
      <c r="R81" s="694"/>
      <c r="S81" s="694"/>
      <c r="T81" s="694"/>
      <c r="U81" s="694"/>
      <c r="V81" s="694"/>
      <c r="W81" s="694"/>
      <c r="X81" s="505"/>
      <c r="Y81" s="505"/>
      <c r="Z81" s="94"/>
      <c r="AA81" s="94"/>
      <c r="AB81" s="94"/>
      <c r="AC81" s="94"/>
      <c r="AD81" s="94"/>
      <c r="AE81" s="94"/>
      <c r="AF81" s="94"/>
      <c r="AG81" s="94"/>
      <c r="AH81" s="94"/>
      <c r="AI81" s="94"/>
      <c r="AJ81" s="94"/>
      <c r="AK81" s="94"/>
      <c r="AL81" s="94"/>
      <c r="AM81" s="94"/>
      <c r="AN81" s="94"/>
      <c r="AO81" s="94"/>
      <c r="AP81" s="94"/>
      <c r="AQ81" s="94"/>
      <c r="AR81" s="94"/>
      <c r="AS81" s="94"/>
      <c r="AT81" s="95"/>
      <c r="AU81" s="94"/>
      <c r="AV81" s="94"/>
      <c r="AW81" s="94"/>
      <c r="AX81" s="94"/>
      <c r="AY81" s="94"/>
      <c r="AZ81" s="94"/>
      <c r="BA81" s="94"/>
      <c r="BB81" s="94"/>
      <c r="BC81" s="94"/>
      <c r="BD81" s="94"/>
      <c r="BE81" s="94"/>
      <c r="BF81" s="94"/>
      <c r="BG81" s="94"/>
      <c r="BH81" s="94"/>
      <c r="BI81" s="663"/>
      <c r="BJ81" s="663"/>
    </row>
    <row r="82" spans="1:62" s="93" customFormat="1" ht="15.75" thickBot="1">
      <c r="A82" s="495"/>
      <c r="B82" s="505"/>
      <c r="C82" s="505"/>
      <c r="D82" s="505"/>
      <c r="E82" s="505"/>
      <c r="F82" s="505"/>
      <c r="G82" s="505"/>
      <c r="H82" s="505"/>
      <c r="I82" s="505"/>
      <c r="J82" s="505"/>
      <c r="K82" s="505"/>
      <c r="L82" s="505"/>
      <c r="M82" s="505"/>
      <c r="N82" s="505"/>
      <c r="O82" s="505"/>
      <c r="P82" s="505"/>
      <c r="Q82" s="505"/>
      <c r="R82" s="505"/>
      <c r="S82" s="505"/>
      <c r="T82" s="505"/>
      <c r="U82" s="505"/>
      <c r="V82" s="505"/>
      <c r="W82" s="505"/>
      <c r="X82" s="505"/>
      <c r="Y82" s="505"/>
      <c r="Z82" s="94"/>
      <c r="AA82" s="94"/>
      <c r="AB82" s="94"/>
      <c r="AC82" s="94"/>
      <c r="AD82" s="94"/>
      <c r="AE82" s="94"/>
      <c r="AF82" s="94"/>
      <c r="AG82" s="94"/>
      <c r="AH82" s="94"/>
      <c r="AI82" s="94"/>
      <c r="AJ82" s="94"/>
      <c r="AK82" s="94"/>
      <c r="AL82" s="94"/>
      <c r="AM82" s="94"/>
      <c r="AN82" s="94"/>
      <c r="AO82" s="94"/>
      <c r="AP82" s="94"/>
      <c r="AQ82" s="94"/>
      <c r="AR82" s="94"/>
      <c r="AS82" s="94"/>
      <c r="AT82" s="95"/>
      <c r="AU82" s="94"/>
      <c r="AV82" s="94"/>
      <c r="AW82" s="94"/>
      <c r="AX82" s="94"/>
      <c r="AY82" s="94"/>
      <c r="AZ82" s="94"/>
      <c r="BA82" s="94"/>
      <c r="BB82" s="94"/>
      <c r="BC82" s="94"/>
      <c r="BD82" s="94"/>
      <c r="BE82" s="94"/>
      <c r="BF82" s="94"/>
      <c r="BG82" s="94"/>
      <c r="BH82" s="94"/>
      <c r="BI82" s="663"/>
      <c r="BJ82" s="663"/>
    </row>
    <row r="83" spans="1:62" s="93" customFormat="1" ht="15" customHeight="1">
      <c r="A83" s="495"/>
      <c r="B83" s="1206" t="s">
        <v>125</v>
      </c>
      <c r="C83" s="1207"/>
      <c r="D83" s="1207"/>
      <c r="E83" s="1207"/>
      <c r="F83" s="1207"/>
      <c r="G83" s="1207"/>
      <c r="H83" s="1207"/>
      <c r="I83" s="1208"/>
      <c r="J83" s="1207" t="s">
        <v>124</v>
      </c>
      <c r="K83" s="1207"/>
      <c r="L83" s="1207"/>
      <c r="M83" s="1207"/>
      <c r="N83" s="1207"/>
      <c r="O83" s="1207"/>
      <c r="P83" s="1207"/>
      <c r="Q83" s="1207"/>
      <c r="R83" s="1206" t="s">
        <v>123</v>
      </c>
      <c r="S83" s="1207"/>
      <c r="T83" s="1207"/>
      <c r="U83" s="1207"/>
      <c r="V83" s="1207"/>
      <c r="W83" s="1207"/>
      <c r="X83" s="1207"/>
      <c r="Y83" s="1208"/>
      <c r="Z83" s="1206" t="s">
        <v>122</v>
      </c>
      <c r="AA83" s="1207"/>
      <c r="AB83" s="1207"/>
      <c r="AC83" s="1207"/>
      <c r="AD83" s="1207"/>
      <c r="AE83" s="1207"/>
      <c r="AF83" s="1207"/>
      <c r="AG83" s="1208"/>
      <c r="AH83" s="94"/>
      <c r="AI83" s="94"/>
      <c r="AJ83" s="94"/>
      <c r="AK83" s="94"/>
      <c r="AL83" s="94"/>
      <c r="AM83" s="94"/>
      <c r="AN83" s="94"/>
      <c r="AO83" s="94"/>
      <c r="AP83" s="94"/>
      <c r="AQ83" s="94"/>
      <c r="AR83" s="94"/>
      <c r="AS83" s="94"/>
      <c r="AT83" s="95"/>
      <c r="AU83" s="94"/>
      <c r="AV83" s="94"/>
      <c r="AW83" s="94"/>
      <c r="AX83" s="94"/>
      <c r="AY83" s="94"/>
      <c r="AZ83" s="94"/>
      <c r="BA83" s="94"/>
      <c r="BB83" s="94"/>
      <c r="BC83" s="94"/>
      <c r="BD83" s="94"/>
      <c r="BE83" s="94"/>
      <c r="BF83" s="94"/>
      <c r="BG83" s="94"/>
      <c r="BH83" s="94"/>
      <c r="BI83" s="663"/>
      <c r="BJ83" s="663"/>
    </row>
    <row r="84" spans="1:62" s="93" customFormat="1" ht="15.75" customHeight="1" thickBot="1">
      <c r="A84" s="495"/>
      <c r="B84" s="1156"/>
      <c r="C84" s="1157"/>
      <c r="D84" s="1157"/>
      <c r="E84" s="1157"/>
      <c r="F84" s="1157"/>
      <c r="G84" s="1157"/>
      <c r="H84" s="1157"/>
      <c r="I84" s="1158"/>
      <c r="J84" s="1154"/>
      <c r="K84" s="1154"/>
      <c r="L84" s="1154"/>
      <c r="M84" s="1154"/>
      <c r="N84" s="1219"/>
      <c r="O84" s="1219"/>
      <c r="P84" s="1219"/>
      <c r="Q84" s="1219"/>
      <c r="R84" s="1156"/>
      <c r="S84" s="1157"/>
      <c r="T84" s="1157"/>
      <c r="U84" s="1157"/>
      <c r="V84" s="1157"/>
      <c r="W84" s="1157"/>
      <c r="X84" s="1157"/>
      <c r="Y84" s="1158"/>
      <c r="Z84" s="1156"/>
      <c r="AA84" s="1157"/>
      <c r="AB84" s="1157"/>
      <c r="AC84" s="1157"/>
      <c r="AD84" s="1157"/>
      <c r="AE84" s="1157"/>
      <c r="AF84" s="1157"/>
      <c r="AG84" s="1158"/>
      <c r="AH84" s="94"/>
      <c r="AI84" s="94"/>
      <c r="AJ84" s="94"/>
      <c r="AK84" s="94"/>
      <c r="AL84" s="94"/>
      <c r="AM84" s="94"/>
      <c r="AN84" s="94"/>
      <c r="AO84" s="94"/>
      <c r="AP84" s="94"/>
      <c r="AQ84" s="94"/>
      <c r="AR84" s="94"/>
      <c r="AS84" s="94"/>
      <c r="AT84" s="95"/>
      <c r="AU84" s="94"/>
      <c r="AV84" s="94"/>
      <c r="AW84" s="94"/>
      <c r="AX84" s="94"/>
      <c r="AY84" s="94"/>
      <c r="AZ84" s="94"/>
      <c r="BA84" s="94"/>
      <c r="BB84" s="94"/>
      <c r="BC84" s="94"/>
      <c r="BD84" s="94"/>
      <c r="BE84" s="94"/>
      <c r="BF84" s="94"/>
      <c r="BG84" s="94"/>
      <c r="BH84" s="94"/>
      <c r="BI84" s="663"/>
      <c r="BJ84" s="663"/>
    </row>
    <row r="85" spans="1:62" s="93" customFormat="1" ht="19.5" customHeight="1">
      <c r="A85" s="495"/>
      <c r="B85" s="1202">
        <v>2017</v>
      </c>
      <c r="C85" s="1203"/>
      <c r="D85" s="1203"/>
      <c r="E85" s="1205"/>
      <c r="F85" s="1202">
        <v>2018</v>
      </c>
      <c r="G85" s="1203"/>
      <c r="H85" s="1203"/>
      <c r="I85" s="1204"/>
      <c r="J85" s="1202">
        <v>2017</v>
      </c>
      <c r="K85" s="1203"/>
      <c r="L85" s="1203"/>
      <c r="M85" s="1205"/>
      <c r="N85" s="1202">
        <v>2018</v>
      </c>
      <c r="O85" s="1203"/>
      <c r="P85" s="1203"/>
      <c r="Q85" s="1204"/>
      <c r="R85" s="1202">
        <v>2017</v>
      </c>
      <c r="S85" s="1203"/>
      <c r="T85" s="1203"/>
      <c r="U85" s="1205"/>
      <c r="V85" s="1202">
        <v>2018</v>
      </c>
      <c r="W85" s="1203"/>
      <c r="X85" s="1203"/>
      <c r="Y85" s="1204"/>
      <c r="Z85" s="1202">
        <v>2017</v>
      </c>
      <c r="AA85" s="1203"/>
      <c r="AB85" s="1203"/>
      <c r="AC85" s="1205"/>
      <c r="AD85" s="1202">
        <v>2018</v>
      </c>
      <c r="AE85" s="1203"/>
      <c r="AF85" s="1203"/>
      <c r="AG85" s="1204"/>
      <c r="AH85" s="94"/>
      <c r="AI85" s="94"/>
      <c r="AJ85" s="94"/>
      <c r="AK85" s="94"/>
      <c r="AL85" s="94"/>
      <c r="AM85" s="94"/>
      <c r="AN85" s="94"/>
      <c r="AO85" s="94"/>
      <c r="AP85" s="94"/>
      <c r="AQ85" s="94"/>
      <c r="AR85" s="94"/>
      <c r="AS85" s="94"/>
      <c r="AT85" s="95"/>
      <c r="AU85" s="94"/>
      <c r="AV85" s="94"/>
      <c r="AW85" s="94"/>
      <c r="AX85" s="94"/>
      <c r="AY85" s="94"/>
      <c r="AZ85" s="94"/>
      <c r="BA85" s="94"/>
      <c r="BB85" s="94"/>
      <c r="BC85" s="94"/>
      <c r="BD85" s="94"/>
      <c r="BE85" s="94"/>
      <c r="BF85" s="94"/>
      <c r="BG85" s="94"/>
      <c r="BH85" s="94"/>
      <c r="BI85" s="663"/>
      <c r="BJ85" s="663"/>
    </row>
    <row r="86" spans="1:62" s="93" customFormat="1" ht="16.5" customHeight="1">
      <c r="A86" s="495"/>
      <c r="B86" s="708" t="s">
        <v>121</v>
      </c>
      <c r="C86" s="709" t="s">
        <v>120</v>
      </c>
      <c r="D86" s="709" t="s">
        <v>119</v>
      </c>
      <c r="E86" s="710" t="s">
        <v>118</v>
      </c>
      <c r="F86" s="711" t="s">
        <v>121</v>
      </c>
      <c r="G86" s="709" t="s">
        <v>120</v>
      </c>
      <c r="H86" s="709" t="s">
        <v>119</v>
      </c>
      <c r="I86" s="510" t="s">
        <v>118</v>
      </c>
      <c r="J86" s="712" t="s">
        <v>121</v>
      </c>
      <c r="K86" s="713" t="s">
        <v>120</v>
      </c>
      <c r="L86" s="713" t="s">
        <v>119</v>
      </c>
      <c r="M86" s="714" t="s">
        <v>118</v>
      </c>
      <c r="N86" s="715" t="s">
        <v>121</v>
      </c>
      <c r="O86" s="713" t="s">
        <v>120</v>
      </c>
      <c r="P86" s="713" t="s">
        <v>119</v>
      </c>
      <c r="Q86" s="716" t="s">
        <v>118</v>
      </c>
      <c r="R86" s="717" t="s">
        <v>121</v>
      </c>
      <c r="S86" s="709" t="s">
        <v>120</v>
      </c>
      <c r="T86" s="709" t="s">
        <v>119</v>
      </c>
      <c r="U86" s="718" t="s">
        <v>118</v>
      </c>
      <c r="V86" s="719" t="s">
        <v>121</v>
      </c>
      <c r="W86" s="709" t="s">
        <v>120</v>
      </c>
      <c r="X86" s="709" t="s">
        <v>119</v>
      </c>
      <c r="Y86" s="716" t="s">
        <v>118</v>
      </c>
      <c r="Z86" s="717" t="s">
        <v>121</v>
      </c>
      <c r="AA86" s="709" t="s">
        <v>120</v>
      </c>
      <c r="AB86" s="709" t="s">
        <v>119</v>
      </c>
      <c r="AC86" s="718" t="s">
        <v>118</v>
      </c>
      <c r="AD86" s="719" t="s">
        <v>121</v>
      </c>
      <c r="AE86" s="709" t="s">
        <v>120</v>
      </c>
      <c r="AF86" s="709" t="s">
        <v>119</v>
      </c>
      <c r="AG86" s="720" t="s">
        <v>118</v>
      </c>
      <c r="AH86" s="94"/>
      <c r="AI86" s="94"/>
      <c r="AJ86" s="94"/>
      <c r="AK86" s="94"/>
      <c r="AL86" s="94"/>
      <c r="AM86" s="94"/>
      <c r="AN86" s="94"/>
      <c r="AO86" s="94"/>
      <c r="AP86" s="94"/>
      <c r="AQ86" s="94"/>
      <c r="AR86" s="94"/>
      <c r="AS86" s="94"/>
      <c r="AT86" s="95"/>
      <c r="AU86" s="94"/>
      <c r="AV86" s="94"/>
      <c r="AW86" s="94"/>
      <c r="AX86" s="94"/>
      <c r="AY86" s="94"/>
      <c r="AZ86" s="94"/>
      <c r="BA86" s="94"/>
      <c r="BB86" s="94"/>
      <c r="BC86" s="94"/>
      <c r="BD86" s="94"/>
      <c r="BE86" s="94"/>
      <c r="BF86" s="94"/>
      <c r="BG86" s="94"/>
      <c r="BH86" s="94"/>
      <c r="BI86" s="663"/>
      <c r="BJ86" s="663"/>
    </row>
    <row r="87" spans="1:62" s="93" customFormat="1" ht="19.5" customHeight="1" thickBot="1">
      <c r="A87" s="495"/>
      <c r="B87" s="721"/>
      <c r="C87" s="722"/>
      <c r="D87" s="722"/>
      <c r="E87" s="723"/>
      <c r="F87" s="724"/>
      <c r="G87" s="722"/>
      <c r="H87" s="722"/>
      <c r="I87" s="725"/>
      <c r="J87" s="726"/>
      <c r="K87" s="722"/>
      <c r="L87" s="722"/>
      <c r="M87" s="727"/>
      <c r="N87" s="728"/>
      <c r="O87" s="722"/>
      <c r="P87" s="722"/>
      <c r="Q87" s="729"/>
      <c r="R87" s="726"/>
      <c r="S87" s="722"/>
      <c r="T87" s="722"/>
      <c r="U87" s="727"/>
      <c r="V87" s="728"/>
      <c r="W87" s="722"/>
      <c r="X87" s="722"/>
      <c r="Y87" s="729"/>
      <c r="Z87" s="730"/>
      <c r="AA87" s="731"/>
      <c r="AB87" s="731"/>
      <c r="AC87" s="732"/>
      <c r="AD87" s="733"/>
      <c r="AE87" s="731"/>
      <c r="AF87" s="731"/>
      <c r="AG87" s="734"/>
      <c r="AH87" s="94"/>
      <c r="AI87" s="94"/>
      <c r="AJ87" s="94"/>
      <c r="AK87" s="94"/>
      <c r="AL87" s="94"/>
      <c r="AM87" s="94"/>
      <c r="AN87" s="94"/>
      <c r="AO87" s="94"/>
      <c r="AP87" s="94"/>
      <c r="AQ87" s="94"/>
      <c r="AR87" s="94"/>
      <c r="AS87" s="94"/>
      <c r="AT87" s="95"/>
      <c r="AU87" s="94"/>
      <c r="AV87" s="94"/>
      <c r="AW87" s="94"/>
      <c r="AX87" s="94"/>
      <c r="AY87" s="94"/>
      <c r="AZ87" s="94"/>
      <c r="BA87" s="94"/>
      <c r="BB87" s="94"/>
      <c r="BC87" s="94"/>
      <c r="BD87" s="94"/>
      <c r="BE87" s="94"/>
      <c r="BF87" s="94"/>
      <c r="BG87" s="94"/>
      <c r="BH87" s="94"/>
      <c r="BI87" s="663"/>
      <c r="BJ87" s="663"/>
    </row>
    <row r="88" spans="1:62" s="93" customFormat="1">
      <c r="A88" s="495"/>
      <c r="B88" s="442" t="s">
        <v>117</v>
      </c>
      <c r="C88" s="505"/>
      <c r="D88" s="505"/>
      <c r="E88" s="505"/>
      <c r="F88" s="505"/>
      <c r="G88" s="505"/>
      <c r="H88" s="505"/>
      <c r="I88" s="505"/>
      <c r="J88" s="505"/>
      <c r="K88" s="505"/>
      <c r="L88" s="505"/>
      <c r="M88" s="505"/>
      <c r="N88" s="505"/>
      <c r="O88" s="505"/>
      <c r="P88" s="505"/>
      <c r="Q88" s="505"/>
      <c r="R88" s="505"/>
      <c r="S88" s="505"/>
      <c r="T88" s="505"/>
      <c r="U88" s="505"/>
      <c r="V88" s="505"/>
      <c r="W88" s="505"/>
      <c r="X88" s="505"/>
      <c r="Y88" s="505"/>
      <c r="Z88" s="94"/>
      <c r="AA88" s="94"/>
      <c r="AB88" s="94"/>
      <c r="AC88" s="94"/>
      <c r="AD88" s="94"/>
      <c r="AE88" s="94"/>
      <c r="AF88" s="94"/>
      <c r="AG88" s="94"/>
      <c r="AH88" s="94"/>
      <c r="AI88" s="94"/>
      <c r="AJ88" s="94"/>
      <c r="AK88" s="94"/>
      <c r="AL88" s="94"/>
      <c r="AM88" s="94"/>
      <c r="AN88" s="94"/>
      <c r="AO88" s="94"/>
      <c r="AP88" s="94"/>
      <c r="AQ88" s="94"/>
      <c r="AR88" s="94"/>
      <c r="AS88" s="94"/>
      <c r="AT88" s="95"/>
      <c r="AU88" s="94"/>
      <c r="AV88" s="94"/>
      <c r="AW88" s="94"/>
      <c r="AX88" s="94"/>
      <c r="AY88" s="94"/>
      <c r="AZ88" s="94"/>
      <c r="BA88" s="94"/>
      <c r="BB88" s="94"/>
      <c r="BC88" s="94"/>
      <c r="BD88" s="94"/>
      <c r="BE88" s="94"/>
      <c r="BF88" s="94"/>
      <c r="BG88" s="94"/>
      <c r="BH88" s="94"/>
      <c r="BI88" s="663"/>
      <c r="BJ88" s="663"/>
    </row>
    <row r="89" spans="1:62" s="93" customFormat="1">
      <c r="A89" s="495"/>
      <c r="B89" s="442"/>
      <c r="C89" s="505"/>
      <c r="D89" s="505"/>
      <c r="E89" s="505"/>
      <c r="F89" s="505"/>
      <c r="G89" s="505"/>
      <c r="H89" s="505"/>
      <c r="I89" s="505"/>
      <c r="J89" s="505"/>
      <c r="K89" s="505"/>
      <c r="L89" s="505"/>
      <c r="M89" s="505"/>
      <c r="N89" s="505"/>
      <c r="O89" s="505"/>
      <c r="P89" s="505"/>
      <c r="Q89" s="505"/>
      <c r="R89" s="505"/>
      <c r="S89" s="505"/>
      <c r="T89" s="505"/>
      <c r="U89" s="505"/>
      <c r="V89" s="505"/>
      <c r="W89" s="505"/>
      <c r="X89" s="505"/>
      <c r="Y89" s="505"/>
      <c r="Z89" s="94"/>
      <c r="AA89" s="94"/>
      <c r="AB89" s="94"/>
      <c r="AC89" s="94"/>
      <c r="AD89" s="94"/>
      <c r="AE89" s="94"/>
      <c r="AF89" s="94"/>
      <c r="AG89" s="94"/>
      <c r="AH89" s="94"/>
      <c r="AI89" s="94"/>
      <c r="AJ89" s="94"/>
      <c r="AK89" s="94"/>
      <c r="AL89" s="94"/>
      <c r="AM89" s="94"/>
      <c r="AN89" s="94"/>
      <c r="AO89" s="94"/>
      <c r="AP89" s="94"/>
      <c r="AQ89" s="94"/>
      <c r="AR89" s="94"/>
      <c r="AS89" s="94"/>
      <c r="AT89" s="95"/>
      <c r="AU89" s="94"/>
      <c r="AV89" s="94"/>
      <c r="AW89" s="94"/>
      <c r="AX89" s="94"/>
      <c r="AY89" s="94"/>
      <c r="AZ89" s="94"/>
      <c r="BA89" s="94"/>
      <c r="BB89" s="94"/>
      <c r="BC89" s="94"/>
      <c r="BD89" s="94"/>
      <c r="BE89" s="94"/>
      <c r="BF89" s="94"/>
      <c r="BG89" s="94"/>
      <c r="BH89" s="94"/>
      <c r="BI89" s="841"/>
      <c r="BJ89" s="841"/>
    </row>
    <row r="90" spans="1:62" s="93" customFormat="1">
      <c r="A90" s="495"/>
      <c r="B90" s="505"/>
      <c r="C90" s="505"/>
      <c r="D90" s="505"/>
      <c r="E90" s="505"/>
      <c r="F90" s="505"/>
      <c r="G90" s="505"/>
      <c r="H90" s="505"/>
      <c r="I90" s="505"/>
      <c r="J90" s="505"/>
      <c r="K90" s="505"/>
      <c r="L90" s="505"/>
      <c r="M90" s="505"/>
      <c r="N90" s="505"/>
      <c r="O90" s="505"/>
      <c r="P90" s="505"/>
      <c r="Q90" s="505"/>
      <c r="R90" s="505"/>
      <c r="S90" s="505"/>
      <c r="T90" s="505"/>
      <c r="U90" s="505"/>
      <c r="V90" s="505"/>
      <c r="W90" s="505"/>
      <c r="X90" s="505"/>
      <c r="Y90" s="505"/>
      <c r="Z90" s="94"/>
      <c r="AA90" s="94"/>
      <c r="AB90" s="94"/>
      <c r="AC90" s="94"/>
      <c r="AD90" s="94"/>
      <c r="AE90" s="94"/>
      <c r="AF90" s="94"/>
      <c r="AG90" s="94"/>
      <c r="AH90" s="94"/>
      <c r="AI90" s="94"/>
      <c r="AJ90" s="94"/>
      <c r="AK90" s="94"/>
      <c r="AL90" s="94"/>
      <c r="AM90" s="94"/>
      <c r="AN90" s="94"/>
      <c r="AO90" s="94"/>
      <c r="AP90" s="94"/>
      <c r="AQ90" s="94"/>
      <c r="AR90" s="94"/>
      <c r="AS90" s="94"/>
      <c r="AT90" s="95"/>
      <c r="AU90" s="94"/>
      <c r="AV90" s="94"/>
      <c r="AW90" s="94"/>
      <c r="AX90" s="94"/>
      <c r="AY90" s="94"/>
      <c r="AZ90" s="94"/>
      <c r="BA90" s="94"/>
      <c r="BB90" s="94"/>
      <c r="BC90" s="94"/>
      <c r="BD90" s="94"/>
      <c r="BE90" s="94"/>
      <c r="BF90" s="94"/>
      <c r="BG90" s="94"/>
      <c r="BH90" s="94"/>
      <c r="BI90" s="663"/>
      <c r="BJ90" s="663"/>
    </row>
    <row r="91" spans="1:62" s="93" customFormat="1" ht="20.25">
      <c r="A91" s="755" t="s">
        <v>106</v>
      </c>
      <c r="B91" s="774" t="s">
        <v>1056</v>
      </c>
      <c r="C91" s="779"/>
      <c r="D91" s="780"/>
      <c r="E91" s="780"/>
      <c r="F91" s="780"/>
      <c r="G91" s="780"/>
      <c r="H91" s="780"/>
      <c r="I91" s="505"/>
      <c r="J91" s="505"/>
      <c r="K91" s="505"/>
      <c r="L91" s="505"/>
      <c r="M91" s="505"/>
      <c r="N91" s="505"/>
      <c r="O91" s="505"/>
      <c r="P91" s="505"/>
      <c r="Q91" s="505"/>
      <c r="R91" s="505"/>
      <c r="S91" s="505"/>
      <c r="T91" s="505"/>
      <c r="U91" s="505"/>
      <c r="V91" s="505"/>
      <c r="W91" s="505"/>
      <c r="X91" s="505"/>
      <c r="Y91" s="505"/>
      <c r="Z91" s="94"/>
      <c r="AA91" s="94"/>
      <c r="AB91" s="94"/>
      <c r="AC91" s="94"/>
      <c r="AD91" s="94"/>
      <c r="AE91" s="94"/>
      <c r="AF91" s="94"/>
      <c r="AG91" s="94"/>
      <c r="AH91" s="94"/>
      <c r="AI91" s="94"/>
      <c r="AJ91" s="94"/>
      <c r="AK91" s="94"/>
      <c r="AL91" s="94"/>
      <c r="AM91" s="94"/>
      <c r="AN91" s="94"/>
      <c r="AO91" s="94"/>
      <c r="AP91" s="94"/>
      <c r="AQ91" s="94"/>
      <c r="AR91" s="94"/>
      <c r="AS91" s="94"/>
      <c r="AT91" s="95"/>
      <c r="AU91" s="94"/>
      <c r="AV91" s="94"/>
      <c r="AW91" s="94"/>
      <c r="AX91" s="94"/>
      <c r="AY91" s="94"/>
      <c r="AZ91" s="94"/>
      <c r="BA91" s="94"/>
      <c r="BB91" s="94"/>
      <c r="BC91" s="94"/>
      <c r="BD91" s="94"/>
      <c r="BE91" s="94"/>
      <c r="BF91" s="94"/>
      <c r="BG91" s="94"/>
      <c r="BH91" s="94"/>
      <c r="BI91" s="663"/>
      <c r="BJ91" s="663"/>
    </row>
    <row r="92" spans="1:62" s="93" customFormat="1">
      <c r="A92" s="495"/>
      <c r="B92" s="505"/>
      <c r="C92" s="505"/>
      <c r="D92" s="505"/>
      <c r="E92" s="505"/>
      <c r="F92" s="505"/>
      <c r="G92" s="505"/>
      <c r="H92" s="505"/>
      <c r="I92" s="505"/>
      <c r="J92" s="505"/>
      <c r="K92" s="505"/>
      <c r="L92" s="505"/>
      <c r="M92" s="505"/>
      <c r="N92" s="505"/>
      <c r="O92" s="505"/>
      <c r="P92" s="505"/>
      <c r="Q92" s="505"/>
      <c r="R92" s="505"/>
      <c r="S92" s="505"/>
      <c r="T92" s="505"/>
      <c r="U92" s="505"/>
      <c r="V92" s="505"/>
      <c r="W92" s="505"/>
      <c r="X92" s="505"/>
      <c r="Y92" s="505"/>
      <c r="Z92" s="94"/>
      <c r="AA92" s="94"/>
      <c r="AB92" s="94"/>
      <c r="AC92" s="94"/>
      <c r="AD92" s="94"/>
      <c r="AE92" s="94"/>
      <c r="AF92" s="94"/>
      <c r="AG92" s="94"/>
      <c r="AH92" s="94"/>
      <c r="AI92" s="94"/>
      <c r="AJ92" s="94"/>
      <c r="AK92" s="94"/>
      <c r="AL92" s="94"/>
      <c r="AM92" s="94"/>
      <c r="AN92" s="94"/>
      <c r="AO92" s="94"/>
      <c r="AP92" s="94"/>
      <c r="AQ92" s="94"/>
      <c r="AR92" s="94"/>
      <c r="AS92" s="94"/>
      <c r="AT92" s="95"/>
      <c r="AU92" s="94"/>
      <c r="AV92" s="94"/>
      <c r="AW92" s="94"/>
      <c r="AX92" s="94"/>
      <c r="AY92" s="94"/>
      <c r="AZ92" s="94"/>
      <c r="BA92" s="94"/>
      <c r="BB92" s="94"/>
      <c r="BC92" s="94"/>
      <c r="BD92" s="94"/>
      <c r="BE92" s="94"/>
      <c r="BF92" s="94"/>
      <c r="BG92" s="94"/>
      <c r="BH92" s="94"/>
      <c r="BI92" s="663"/>
      <c r="BJ92" s="663"/>
    </row>
    <row r="93" spans="1:62" s="93" customFormat="1" ht="15.75" thickBot="1">
      <c r="A93" s="495"/>
      <c r="B93" s="505"/>
      <c r="C93" s="505"/>
      <c r="D93" s="505"/>
      <c r="E93" s="505"/>
      <c r="F93" s="505"/>
      <c r="G93" s="505"/>
      <c r="H93" s="505"/>
      <c r="I93" s="505"/>
      <c r="J93" s="505"/>
      <c r="K93" s="694"/>
      <c r="L93" s="505"/>
      <c r="M93" s="505"/>
      <c r="N93" s="694"/>
      <c r="O93" s="694"/>
      <c r="P93" s="694"/>
      <c r="Q93" s="694"/>
      <c r="R93" s="694"/>
      <c r="S93" s="505"/>
      <c r="T93" s="505"/>
      <c r="U93" s="505"/>
      <c r="V93" s="505"/>
      <c r="W93" s="505"/>
      <c r="X93" s="505"/>
      <c r="Y93" s="505"/>
      <c r="Z93" s="94"/>
      <c r="AA93" s="94"/>
      <c r="AB93" s="94"/>
      <c r="AC93" s="94"/>
      <c r="AD93" s="94"/>
      <c r="AE93" s="94"/>
      <c r="AF93" s="94"/>
      <c r="AG93" s="94"/>
      <c r="AH93" s="94"/>
      <c r="AI93" s="94"/>
      <c r="AJ93" s="94"/>
      <c r="AK93" s="94"/>
      <c r="AL93" s="94"/>
      <c r="AM93" s="94"/>
      <c r="AN93" s="94"/>
      <c r="AO93" s="94"/>
      <c r="AP93" s="94"/>
      <c r="AQ93" s="94"/>
      <c r="AR93" s="94"/>
      <c r="AS93" s="94"/>
      <c r="AT93" s="95"/>
      <c r="AU93" s="94"/>
      <c r="AV93" s="94"/>
      <c r="AW93" s="94"/>
      <c r="AX93" s="94"/>
      <c r="AY93" s="94"/>
      <c r="AZ93" s="94"/>
      <c r="BA93" s="94"/>
      <c r="BB93" s="94"/>
      <c r="BC93" s="94"/>
      <c r="BD93" s="94"/>
      <c r="BE93" s="94"/>
      <c r="BF93" s="94"/>
      <c r="BG93" s="94"/>
      <c r="BH93" s="94"/>
      <c r="BI93" s="663"/>
      <c r="BJ93" s="663"/>
    </row>
    <row r="94" spans="1:62" s="93" customFormat="1" ht="15" customHeight="1">
      <c r="A94" s="495"/>
      <c r="B94" s="1206" t="s">
        <v>967</v>
      </c>
      <c r="C94" s="1207"/>
      <c r="D94" s="1207"/>
      <c r="E94" s="1207"/>
      <c r="F94" s="1207"/>
      <c r="G94" s="1207"/>
      <c r="H94" s="1207"/>
      <c r="I94" s="1207"/>
      <c r="J94" s="1208"/>
      <c r="K94" s="694"/>
      <c r="L94" s="1209" t="s">
        <v>113</v>
      </c>
      <c r="M94" s="1210"/>
      <c r="N94" s="694"/>
      <c r="O94" s="694"/>
      <c r="P94" s="694"/>
      <c r="Q94" s="694"/>
      <c r="R94" s="694"/>
      <c r="S94" s="505"/>
      <c r="T94" s="505"/>
      <c r="U94" s="505"/>
      <c r="V94" s="505"/>
      <c r="W94" s="505"/>
      <c r="X94" s="505"/>
      <c r="Y94" s="505"/>
      <c r="Z94" s="94"/>
      <c r="AA94" s="94"/>
      <c r="AB94" s="94"/>
      <c r="AC94" s="94"/>
      <c r="AD94" s="94"/>
      <c r="AE94" s="94"/>
      <c r="AF94" s="94"/>
      <c r="AG94" s="94"/>
      <c r="AH94" s="94"/>
      <c r="AI94" s="94"/>
      <c r="AJ94" s="94"/>
      <c r="AK94" s="94"/>
      <c r="AL94" s="94"/>
      <c r="AM94" s="94"/>
      <c r="AN94" s="94"/>
      <c r="AO94" s="94"/>
      <c r="AP94" s="94"/>
      <c r="AQ94" s="94"/>
      <c r="AR94" s="94"/>
      <c r="AS94" s="94"/>
      <c r="AT94" s="95"/>
      <c r="AU94" s="94"/>
      <c r="AV94" s="94"/>
      <c r="AW94" s="94"/>
      <c r="AX94" s="94"/>
      <c r="AY94" s="94"/>
      <c r="AZ94" s="94"/>
      <c r="BA94" s="94"/>
      <c r="BB94" s="94"/>
      <c r="BC94" s="94"/>
      <c r="BD94" s="94"/>
      <c r="BE94" s="94"/>
      <c r="BF94" s="94"/>
      <c r="BG94" s="94"/>
      <c r="BH94" s="94"/>
      <c r="BI94" s="663"/>
      <c r="BJ94" s="663"/>
    </row>
    <row r="95" spans="1:62" s="93" customFormat="1" ht="15.75" customHeight="1" thickBot="1">
      <c r="A95" s="495"/>
      <c r="B95" s="1156"/>
      <c r="C95" s="1157"/>
      <c r="D95" s="1157"/>
      <c r="E95" s="1157"/>
      <c r="F95" s="1157"/>
      <c r="G95" s="1157"/>
      <c r="H95" s="1157"/>
      <c r="I95" s="1157"/>
      <c r="J95" s="1158"/>
      <c r="K95" s="694"/>
      <c r="L95" s="1211"/>
      <c r="M95" s="1212"/>
      <c r="N95" s="694"/>
      <c r="O95" s="694"/>
      <c r="P95" s="694"/>
      <c r="Q95" s="694"/>
      <c r="R95" s="694"/>
      <c r="S95" s="505"/>
      <c r="T95" s="505"/>
      <c r="U95" s="505"/>
      <c r="V95" s="505"/>
      <c r="W95" s="505"/>
      <c r="X95" s="505"/>
      <c r="Y95" s="505"/>
      <c r="Z95" s="94"/>
      <c r="AA95" s="94"/>
      <c r="AB95" s="94"/>
      <c r="AC95" s="94"/>
      <c r="AD95" s="94"/>
      <c r="AE95" s="94"/>
      <c r="AF95" s="94"/>
      <c r="AG95" s="94"/>
      <c r="AH95" s="94"/>
      <c r="AI95" s="94"/>
      <c r="AJ95" s="94"/>
      <c r="AK95" s="94"/>
      <c r="AL95" s="94"/>
      <c r="AM95" s="94"/>
      <c r="AN95" s="94"/>
      <c r="AO95" s="94"/>
      <c r="AP95" s="94"/>
      <c r="AQ95" s="94"/>
      <c r="AR95" s="94"/>
      <c r="AS95" s="94"/>
      <c r="AT95" s="95"/>
      <c r="AU95" s="94"/>
      <c r="AV95" s="94"/>
      <c r="AW95" s="94"/>
      <c r="AX95" s="94"/>
      <c r="AY95" s="94"/>
      <c r="AZ95" s="94"/>
      <c r="BA95" s="94"/>
      <c r="BB95" s="94"/>
      <c r="BC95" s="94"/>
      <c r="BD95" s="94"/>
      <c r="BE95" s="94"/>
      <c r="BF95" s="94"/>
      <c r="BG95" s="94"/>
      <c r="BH95" s="94"/>
      <c r="BI95" s="663"/>
      <c r="BJ95" s="663"/>
    </row>
    <row r="96" spans="1:62" s="93" customFormat="1" ht="19.5" customHeight="1" thickBot="1">
      <c r="A96" s="495"/>
      <c r="B96" s="1213" t="s">
        <v>112</v>
      </c>
      <c r="C96" s="1214"/>
      <c r="D96" s="1215"/>
      <c r="E96" s="1216" t="s">
        <v>111</v>
      </c>
      <c r="F96" s="1217"/>
      <c r="G96" s="1218"/>
      <c r="H96" s="1214" t="s">
        <v>110</v>
      </c>
      <c r="I96" s="1214"/>
      <c r="J96" s="1215"/>
      <c r="K96" s="694"/>
      <c r="L96" s="1211"/>
      <c r="M96" s="1212"/>
      <c r="N96" s="694"/>
      <c r="O96" s="694"/>
      <c r="P96" s="694"/>
      <c r="Q96" s="694"/>
      <c r="R96" s="694"/>
      <c r="S96" s="505"/>
      <c r="T96" s="505"/>
      <c r="U96" s="505"/>
      <c r="V96" s="505"/>
      <c r="W96" s="505"/>
      <c r="X96" s="505"/>
      <c r="Y96" s="505"/>
      <c r="Z96" s="94"/>
      <c r="AA96" s="94"/>
      <c r="AB96" s="94"/>
      <c r="AC96" s="94"/>
      <c r="AD96" s="94"/>
      <c r="AE96" s="94"/>
      <c r="AF96" s="94"/>
      <c r="AG96" s="94"/>
      <c r="AH96" s="94"/>
      <c r="AI96" s="94"/>
      <c r="AJ96" s="94"/>
      <c r="AK96" s="94"/>
      <c r="AL96" s="94"/>
      <c r="AM96" s="94"/>
      <c r="AN96" s="94"/>
      <c r="AO96" s="94"/>
      <c r="AP96" s="94"/>
      <c r="AQ96" s="94"/>
      <c r="AR96" s="94"/>
      <c r="AS96" s="94"/>
      <c r="AT96" s="95"/>
      <c r="AU96" s="94"/>
      <c r="AV96" s="94"/>
      <c r="AW96" s="94"/>
      <c r="AX96" s="94"/>
      <c r="AY96" s="94"/>
      <c r="AZ96" s="94"/>
      <c r="BA96" s="94"/>
      <c r="BB96" s="94"/>
      <c r="BC96" s="94"/>
      <c r="BD96" s="94"/>
      <c r="BE96" s="94"/>
      <c r="BF96" s="94"/>
      <c r="BG96" s="94"/>
      <c r="BH96" s="94"/>
      <c r="BI96" s="663"/>
      <c r="BJ96" s="663"/>
    </row>
    <row r="97" spans="1:62" s="93" customFormat="1" ht="16.5" customHeight="1">
      <c r="A97" s="495"/>
      <c r="B97" s="735" t="s">
        <v>108</v>
      </c>
      <c r="C97" s="736" t="s">
        <v>107</v>
      </c>
      <c r="D97" s="737" t="s">
        <v>109</v>
      </c>
      <c r="E97" s="735" t="s">
        <v>108</v>
      </c>
      <c r="F97" s="736" t="s">
        <v>107</v>
      </c>
      <c r="G97" s="737" t="s">
        <v>109</v>
      </c>
      <c r="H97" s="738" t="s">
        <v>108</v>
      </c>
      <c r="I97" s="736" t="s">
        <v>107</v>
      </c>
      <c r="J97" s="737" t="s">
        <v>109</v>
      </c>
      <c r="K97" s="694"/>
      <c r="L97" s="739" t="s">
        <v>108</v>
      </c>
      <c r="M97" s="740" t="s">
        <v>107</v>
      </c>
      <c r="N97" s="694"/>
      <c r="O97" s="694"/>
      <c r="P97" s="694"/>
      <c r="Q97" s="694"/>
      <c r="R97" s="694"/>
      <c r="S97" s="505"/>
      <c r="T97" s="505"/>
      <c r="U97" s="505"/>
      <c r="V97" s="505"/>
      <c r="W97" s="505"/>
      <c r="X97" s="505"/>
      <c r="Y97" s="505"/>
      <c r="Z97" s="94"/>
      <c r="AA97" s="94"/>
      <c r="AB97" s="94"/>
      <c r="AC97" s="94"/>
      <c r="AD97" s="94"/>
      <c r="AE97" s="94"/>
      <c r="AF97" s="94"/>
      <c r="AG97" s="94"/>
      <c r="AH97" s="94"/>
      <c r="AI97" s="94"/>
      <c r="AJ97" s="94"/>
      <c r="AK97" s="94"/>
      <c r="AL97" s="94"/>
      <c r="AM97" s="94"/>
      <c r="AN97" s="94"/>
      <c r="AO97" s="94"/>
      <c r="AP97" s="94"/>
      <c r="AQ97" s="94"/>
      <c r="AR97" s="94"/>
      <c r="AS97" s="94"/>
      <c r="AT97" s="95"/>
      <c r="AU97" s="94"/>
      <c r="AV97" s="94"/>
      <c r="AW97" s="94"/>
      <c r="AX97" s="94"/>
      <c r="AY97" s="94"/>
      <c r="AZ97" s="94"/>
      <c r="BA97" s="94"/>
      <c r="BB97" s="94"/>
      <c r="BC97" s="94"/>
      <c r="BD97" s="94"/>
      <c r="BE97" s="94"/>
      <c r="BF97" s="94"/>
      <c r="BG97" s="94"/>
      <c r="BH97" s="94"/>
      <c r="BI97" s="663"/>
      <c r="BJ97" s="663"/>
    </row>
    <row r="98" spans="1:62" s="93" customFormat="1" ht="19.5" customHeight="1" thickBot="1">
      <c r="A98" s="495"/>
      <c r="B98" s="768"/>
      <c r="C98" s="769"/>
      <c r="D98" s="770"/>
      <c r="E98" s="771"/>
      <c r="F98" s="497"/>
      <c r="G98" s="772"/>
      <c r="H98" s="773"/>
      <c r="I98" s="497"/>
      <c r="J98" s="772"/>
      <c r="K98" s="694"/>
      <c r="L98" s="741"/>
      <c r="M98" s="742"/>
      <c r="N98" s="694"/>
      <c r="O98" s="694"/>
      <c r="P98" s="694"/>
      <c r="Q98" s="694"/>
      <c r="R98" s="694"/>
      <c r="S98" s="505"/>
      <c r="T98" s="505"/>
      <c r="U98" s="505"/>
      <c r="V98" s="505"/>
      <c r="W98" s="505"/>
      <c r="X98" s="505"/>
      <c r="Y98" s="505"/>
      <c r="Z98" s="94"/>
      <c r="AA98" s="94"/>
      <c r="AB98" s="94"/>
      <c r="AC98" s="94"/>
      <c r="AD98" s="94"/>
      <c r="AE98" s="94"/>
      <c r="AF98" s="94"/>
      <c r="AG98" s="94"/>
      <c r="AH98" s="94"/>
      <c r="AI98" s="94"/>
      <c r="AJ98" s="94"/>
      <c r="AK98" s="94"/>
      <c r="AL98" s="94"/>
      <c r="AM98" s="94"/>
      <c r="AN98" s="94"/>
      <c r="AO98" s="94"/>
      <c r="AP98" s="94"/>
      <c r="AQ98" s="94"/>
      <c r="AR98" s="94"/>
      <c r="AS98" s="94"/>
      <c r="AT98" s="95"/>
      <c r="AU98" s="94"/>
      <c r="AV98" s="94"/>
      <c r="AW98" s="94"/>
      <c r="AX98" s="94"/>
      <c r="AY98" s="94"/>
      <c r="AZ98" s="94"/>
      <c r="BA98" s="94"/>
      <c r="BB98" s="94"/>
      <c r="BC98" s="94"/>
      <c r="BD98" s="94"/>
      <c r="BE98" s="94"/>
      <c r="BF98" s="94"/>
      <c r="BG98" s="94"/>
      <c r="BH98" s="94"/>
      <c r="BI98" s="663"/>
      <c r="BJ98" s="663"/>
    </row>
    <row r="99" spans="1:62" s="93" customFormat="1">
      <c r="A99" s="495"/>
      <c r="B99" s="503" t="s">
        <v>1059</v>
      </c>
      <c r="C99" s="505"/>
      <c r="D99" s="505"/>
      <c r="E99" s="505"/>
      <c r="F99" s="505"/>
      <c r="G99" s="505"/>
      <c r="H99" s="505"/>
      <c r="I99" s="505"/>
      <c r="J99" s="505"/>
      <c r="K99" s="694"/>
      <c r="L99" s="505"/>
      <c r="M99" s="505"/>
      <c r="N99" s="694"/>
      <c r="O99" s="694"/>
      <c r="P99" s="694"/>
      <c r="Q99" s="694"/>
      <c r="R99" s="694"/>
      <c r="S99" s="505"/>
      <c r="T99" s="505"/>
      <c r="U99" s="505"/>
      <c r="V99" s="505"/>
      <c r="W99" s="505"/>
      <c r="X99" s="505"/>
      <c r="Y99" s="505"/>
      <c r="Z99" s="94"/>
      <c r="AA99" s="94"/>
      <c r="AB99" s="94"/>
      <c r="AC99" s="94"/>
      <c r="AD99" s="94"/>
      <c r="AE99" s="94"/>
      <c r="AF99" s="94"/>
      <c r="AG99" s="94"/>
      <c r="AH99" s="94"/>
      <c r="AI99" s="94"/>
      <c r="AJ99" s="94"/>
      <c r="AK99" s="94"/>
      <c r="AL99" s="94"/>
      <c r="AM99" s="94"/>
      <c r="AN99" s="94"/>
      <c r="AO99" s="94"/>
      <c r="AP99" s="94"/>
      <c r="AQ99" s="94"/>
      <c r="AR99" s="94"/>
      <c r="AS99" s="94"/>
      <c r="AT99" s="95"/>
      <c r="AU99" s="94"/>
      <c r="AV99" s="94"/>
      <c r="AW99" s="94"/>
      <c r="AX99" s="94"/>
      <c r="AY99" s="94"/>
      <c r="AZ99" s="94"/>
      <c r="BA99" s="94"/>
      <c r="BB99" s="94"/>
      <c r="BC99" s="94"/>
      <c r="BD99" s="94"/>
      <c r="BE99" s="94"/>
      <c r="BF99" s="94"/>
      <c r="BG99" s="94"/>
      <c r="BH99" s="94"/>
      <c r="BI99" s="663"/>
      <c r="BJ99" s="663"/>
    </row>
    <row r="100" spans="1:62" s="93" customFormat="1">
      <c r="A100" s="495"/>
      <c r="B100" s="505"/>
      <c r="C100" s="505"/>
      <c r="D100" s="505"/>
      <c r="E100" s="505"/>
      <c r="F100" s="505"/>
      <c r="G100" s="505"/>
      <c r="H100" s="505"/>
      <c r="I100" s="505"/>
      <c r="J100" s="505"/>
      <c r="K100" s="694"/>
      <c r="L100" s="505"/>
      <c r="M100" s="505"/>
      <c r="N100" s="505"/>
      <c r="O100" s="505"/>
      <c r="P100" s="505"/>
      <c r="Q100" s="505"/>
      <c r="R100" s="505"/>
      <c r="S100" s="505"/>
      <c r="T100" s="505"/>
      <c r="U100" s="505"/>
      <c r="V100" s="505"/>
      <c r="W100" s="505"/>
      <c r="X100" s="505"/>
      <c r="Y100" s="505"/>
      <c r="Z100" s="94"/>
      <c r="AA100" s="94"/>
      <c r="AB100" s="94"/>
      <c r="AC100" s="94"/>
      <c r="AD100" s="94"/>
      <c r="AE100" s="94"/>
      <c r="AF100" s="94"/>
      <c r="AG100" s="94"/>
      <c r="AH100" s="94"/>
      <c r="AI100" s="94"/>
      <c r="AJ100" s="94"/>
      <c r="AK100" s="94"/>
      <c r="AL100" s="94"/>
      <c r="AM100" s="94"/>
      <c r="AN100" s="94"/>
      <c r="AO100" s="94"/>
      <c r="AP100" s="94"/>
      <c r="AQ100" s="94"/>
      <c r="AR100" s="94"/>
      <c r="AS100" s="94"/>
      <c r="AT100" s="95"/>
      <c r="AU100" s="94"/>
      <c r="AV100" s="94"/>
      <c r="AW100" s="94"/>
      <c r="AX100" s="94"/>
      <c r="AY100" s="94"/>
      <c r="AZ100" s="94"/>
      <c r="BA100" s="94"/>
      <c r="BB100" s="94"/>
      <c r="BC100" s="94"/>
      <c r="BD100" s="94"/>
      <c r="BE100" s="94"/>
      <c r="BF100" s="94"/>
      <c r="BG100" s="94"/>
      <c r="BH100" s="94"/>
      <c r="BI100" s="663"/>
      <c r="BJ100" s="663"/>
    </row>
    <row r="101" spans="1:62" s="93" customFormat="1">
      <c r="A101" s="495"/>
      <c r="B101" s="505"/>
      <c r="C101" s="505"/>
      <c r="D101" s="505"/>
      <c r="E101" s="505"/>
      <c r="F101" s="505"/>
      <c r="G101" s="505"/>
      <c r="H101" s="505"/>
      <c r="I101" s="505"/>
      <c r="J101" s="505"/>
      <c r="K101" s="694"/>
      <c r="L101" s="505"/>
      <c r="M101" s="505"/>
      <c r="N101" s="505"/>
      <c r="O101" s="505"/>
      <c r="P101" s="505"/>
      <c r="Q101" s="505"/>
      <c r="R101" s="505"/>
      <c r="S101" s="505"/>
      <c r="T101" s="505"/>
      <c r="U101" s="505"/>
      <c r="V101" s="505"/>
      <c r="W101" s="505"/>
      <c r="X101" s="505"/>
      <c r="Y101" s="505"/>
      <c r="Z101" s="94"/>
      <c r="AA101" s="94"/>
      <c r="AB101" s="94"/>
      <c r="AC101" s="94"/>
      <c r="AD101" s="94"/>
      <c r="AE101" s="94"/>
      <c r="AF101" s="94"/>
      <c r="AG101" s="94"/>
      <c r="AH101" s="94"/>
      <c r="AI101" s="94"/>
      <c r="AJ101" s="94"/>
      <c r="AK101" s="94"/>
      <c r="AL101" s="94"/>
      <c r="AM101" s="94"/>
      <c r="AN101" s="94"/>
      <c r="AO101" s="94"/>
      <c r="AP101" s="94"/>
      <c r="AQ101" s="94"/>
      <c r="AR101" s="94"/>
      <c r="AS101" s="94"/>
      <c r="AT101" s="95"/>
      <c r="AU101" s="94"/>
      <c r="AV101" s="94"/>
      <c r="AW101" s="94"/>
      <c r="AX101" s="94"/>
      <c r="AY101" s="94"/>
      <c r="AZ101" s="94"/>
      <c r="BA101" s="94"/>
      <c r="BB101" s="94"/>
      <c r="BC101" s="94"/>
      <c r="BD101" s="94"/>
      <c r="BE101" s="94"/>
      <c r="BF101" s="94"/>
      <c r="BG101" s="94"/>
      <c r="BH101" s="94"/>
      <c r="BI101" s="663"/>
      <c r="BJ101" s="663"/>
    </row>
    <row r="102" spans="1:62" s="93" customFormat="1" ht="20.25">
      <c r="A102" s="755" t="s">
        <v>105</v>
      </c>
      <c r="B102" s="774" t="s">
        <v>969</v>
      </c>
      <c r="C102" s="505"/>
      <c r="D102" s="505"/>
      <c r="E102" s="505"/>
      <c r="F102" s="505"/>
      <c r="G102" s="505"/>
      <c r="H102" s="505"/>
      <c r="I102" s="505"/>
      <c r="J102" s="505"/>
      <c r="K102" s="694"/>
      <c r="L102" s="505"/>
      <c r="M102" s="505"/>
      <c r="N102" s="505"/>
      <c r="O102" s="505"/>
      <c r="P102" s="505"/>
      <c r="Q102" s="505"/>
      <c r="R102" s="505"/>
      <c r="S102" s="505"/>
      <c r="T102" s="505"/>
      <c r="U102" s="505"/>
      <c r="V102" s="505"/>
      <c r="W102" s="505"/>
      <c r="X102" s="505"/>
      <c r="Y102" s="505"/>
      <c r="Z102" s="94"/>
      <c r="AA102" s="94"/>
      <c r="AB102" s="94"/>
      <c r="AC102" s="94"/>
      <c r="AD102" s="94"/>
      <c r="AE102" s="94"/>
      <c r="AF102" s="94"/>
      <c r="AG102" s="94"/>
      <c r="AH102" s="94"/>
      <c r="AI102" s="94"/>
      <c r="AJ102" s="94"/>
      <c r="AK102" s="94"/>
      <c r="AL102" s="94"/>
      <c r="AM102" s="94"/>
      <c r="AN102" s="94"/>
      <c r="AO102" s="94"/>
      <c r="AP102" s="94"/>
      <c r="AQ102" s="94"/>
      <c r="AR102" s="94"/>
      <c r="AS102" s="94"/>
      <c r="AT102" s="95"/>
      <c r="AU102" s="94"/>
      <c r="AV102" s="94"/>
      <c r="AW102" s="94"/>
      <c r="AX102" s="94"/>
      <c r="AY102" s="94"/>
      <c r="AZ102" s="94"/>
      <c r="BA102" s="94"/>
      <c r="BB102" s="94"/>
      <c r="BC102" s="94"/>
      <c r="BD102" s="94"/>
      <c r="BE102" s="94"/>
      <c r="BF102" s="94"/>
      <c r="BG102" s="94"/>
      <c r="BH102" s="94"/>
      <c r="BI102" s="663"/>
      <c r="BJ102" s="663"/>
    </row>
    <row r="103" spans="1:62" s="93" customFormat="1">
      <c r="A103" s="495"/>
      <c r="B103" s="505"/>
      <c r="C103" s="505"/>
      <c r="D103" s="505"/>
      <c r="E103" s="505"/>
      <c r="F103" s="505"/>
      <c r="G103" s="505"/>
      <c r="H103" s="505"/>
      <c r="I103" s="505"/>
      <c r="J103" s="505"/>
      <c r="K103" s="694"/>
      <c r="L103" s="505"/>
      <c r="M103" s="505"/>
      <c r="N103" s="505"/>
      <c r="O103" s="505"/>
      <c r="P103" s="505"/>
      <c r="Q103" s="505"/>
      <c r="R103" s="505"/>
      <c r="S103" s="505"/>
      <c r="T103" s="505"/>
      <c r="U103" s="505"/>
      <c r="V103" s="505"/>
      <c r="W103" s="505"/>
      <c r="X103" s="505"/>
      <c r="Y103" s="505"/>
      <c r="Z103" s="94"/>
      <c r="AA103" s="94"/>
      <c r="AB103" s="94"/>
      <c r="AC103" s="94"/>
      <c r="AD103" s="94"/>
      <c r="AE103" s="94"/>
      <c r="AF103" s="94"/>
      <c r="AG103" s="94"/>
      <c r="AH103" s="94"/>
      <c r="AI103" s="94"/>
      <c r="AJ103" s="94"/>
      <c r="AK103" s="94"/>
      <c r="AL103" s="94"/>
      <c r="AM103" s="94"/>
      <c r="AN103" s="94"/>
      <c r="AO103" s="94"/>
      <c r="AP103" s="94"/>
      <c r="AQ103" s="94"/>
      <c r="AR103" s="94"/>
      <c r="AS103" s="94"/>
      <c r="AT103" s="95"/>
      <c r="AU103" s="94"/>
      <c r="AV103" s="94"/>
      <c r="AW103" s="94"/>
      <c r="AX103" s="94"/>
      <c r="AY103" s="94"/>
      <c r="AZ103" s="94"/>
      <c r="BA103" s="94"/>
      <c r="BB103" s="94"/>
      <c r="BC103" s="94"/>
      <c r="BD103" s="94"/>
      <c r="BE103" s="94"/>
      <c r="BF103" s="94"/>
      <c r="BG103" s="94"/>
      <c r="BH103" s="94"/>
      <c r="BI103" s="663"/>
      <c r="BJ103" s="663"/>
    </row>
    <row r="104" spans="1:62" s="93" customFormat="1" ht="15.75" thickBot="1">
      <c r="A104" s="689"/>
      <c r="B104" s="482"/>
      <c r="C104" s="482"/>
      <c r="D104" s="690"/>
      <c r="E104" s="691"/>
      <c r="F104" s="483"/>
      <c r="G104" s="505"/>
      <c r="H104" s="505"/>
      <c r="I104" s="505"/>
      <c r="J104" s="505"/>
      <c r="K104" s="505"/>
      <c r="L104" s="505"/>
      <c r="M104" s="505"/>
      <c r="N104" s="505"/>
      <c r="O104" s="505"/>
      <c r="P104" s="505"/>
      <c r="Q104" s="505"/>
      <c r="R104" s="505"/>
      <c r="S104" s="505"/>
      <c r="T104" s="505"/>
      <c r="U104" s="505"/>
      <c r="V104" s="505"/>
      <c r="W104" s="505"/>
      <c r="X104" s="505"/>
      <c r="Y104" s="505"/>
      <c r="Z104" s="94"/>
      <c r="AA104" s="94"/>
      <c r="AB104" s="94"/>
      <c r="AC104" s="94"/>
      <c r="AD104" s="94"/>
      <c r="AE104" s="94"/>
      <c r="AF104" s="94"/>
      <c r="AG104" s="94"/>
      <c r="AH104" s="94"/>
      <c r="AI104" s="94"/>
      <c r="AJ104" s="94"/>
      <c r="AK104" s="94"/>
      <c r="AL104" s="94"/>
      <c r="AM104" s="94"/>
      <c r="AN104" s="94"/>
      <c r="AO104" s="94"/>
      <c r="AP104" s="94"/>
      <c r="AQ104" s="94"/>
      <c r="AR104" s="94"/>
      <c r="AS104" s="94"/>
      <c r="AT104" s="95"/>
      <c r="AU104" s="94"/>
      <c r="AV104" s="94"/>
      <c r="AW104" s="94"/>
      <c r="AX104" s="94"/>
      <c r="AY104" s="94"/>
      <c r="AZ104" s="94"/>
      <c r="BA104" s="94"/>
      <c r="BB104" s="94"/>
      <c r="BC104" s="94"/>
      <c r="BD104" s="94"/>
      <c r="BE104" s="94"/>
    </row>
    <row r="105" spans="1:62" s="93" customFormat="1" ht="16.5" customHeight="1" thickBot="1">
      <c r="A105" s="495"/>
      <c r="B105" s="743"/>
      <c r="C105" s="505"/>
      <c r="D105" s="1195" t="s">
        <v>641</v>
      </c>
      <c r="E105" s="1196"/>
      <c r="F105" s="1197" t="s">
        <v>640</v>
      </c>
      <c r="G105" s="1198"/>
      <c r="H105" s="1196" t="s">
        <v>644</v>
      </c>
      <c r="I105" s="1199"/>
      <c r="J105" s="505"/>
      <c r="K105" s="505"/>
      <c r="L105" s="505"/>
      <c r="M105" s="505"/>
      <c r="N105" s="505"/>
      <c r="O105" s="505"/>
      <c r="P105" s="505"/>
      <c r="Q105" s="505"/>
      <c r="R105" s="505"/>
      <c r="S105" s="505"/>
      <c r="T105" s="505"/>
      <c r="U105" s="505"/>
      <c r="V105" s="505"/>
      <c r="W105" s="505"/>
      <c r="X105" s="505"/>
      <c r="Y105" s="505"/>
      <c r="Z105" s="94"/>
      <c r="AA105" s="94"/>
      <c r="AB105" s="94"/>
      <c r="AC105" s="94"/>
      <c r="AD105" s="94"/>
      <c r="AE105" s="94"/>
      <c r="AF105" s="94"/>
      <c r="AG105" s="94"/>
      <c r="AH105" s="94"/>
      <c r="AI105" s="94"/>
      <c r="AJ105" s="94"/>
      <c r="AK105" s="94"/>
      <c r="AL105" s="94"/>
      <c r="AM105" s="94"/>
      <c r="AN105" s="94"/>
      <c r="AO105" s="94"/>
      <c r="AP105" s="94"/>
      <c r="AQ105" s="94"/>
      <c r="AR105" s="94"/>
      <c r="AS105" s="94"/>
      <c r="AT105" s="95"/>
      <c r="AU105" s="94"/>
      <c r="AV105" s="94"/>
      <c r="AW105" s="94"/>
      <c r="AX105" s="94"/>
      <c r="AY105" s="94"/>
      <c r="AZ105" s="94"/>
      <c r="BA105" s="94"/>
      <c r="BB105" s="94"/>
      <c r="BC105" s="94"/>
      <c r="BD105" s="94"/>
      <c r="BE105" s="94"/>
    </row>
    <row r="106" spans="1:62" s="93" customFormat="1" ht="16.5" customHeight="1">
      <c r="A106" s="495"/>
      <c r="B106" s="1188" t="s">
        <v>634</v>
      </c>
      <c r="C106" s="1189"/>
      <c r="D106" s="1190" t="s">
        <v>947</v>
      </c>
      <c r="E106" s="1191"/>
      <c r="F106" s="1192"/>
      <c r="G106" s="1192"/>
      <c r="H106" s="1193"/>
      <c r="I106" s="1194"/>
      <c r="J106" s="505"/>
      <c r="K106" s="505"/>
      <c r="L106" s="505"/>
      <c r="M106" s="505"/>
      <c r="N106" s="505"/>
      <c r="O106" s="505"/>
      <c r="P106" s="505"/>
      <c r="Q106" s="505"/>
      <c r="R106" s="505"/>
      <c r="S106" s="505"/>
      <c r="T106" s="505"/>
      <c r="U106" s="505"/>
      <c r="V106" s="505"/>
      <c r="W106" s="505"/>
      <c r="X106" s="505"/>
      <c r="Y106" s="505"/>
      <c r="Z106" s="94"/>
      <c r="AA106" s="94"/>
      <c r="AB106" s="94"/>
      <c r="AC106" s="94"/>
      <c r="AD106" s="94"/>
      <c r="AE106" s="94"/>
      <c r="AF106" s="94"/>
      <c r="AG106" s="94"/>
      <c r="AH106" s="94"/>
      <c r="AI106" s="94"/>
      <c r="AJ106" s="94"/>
      <c r="AK106" s="94"/>
      <c r="AL106" s="94"/>
      <c r="AM106" s="94"/>
      <c r="AN106" s="94"/>
      <c r="AO106" s="94"/>
      <c r="AP106" s="94"/>
      <c r="AQ106" s="94"/>
      <c r="AR106" s="94"/>
      <c r="AS106" s="94"/>
      <c r="AT106" s="95"/>
      <c r="AU106" s="94"/>
      <c r="AV106" s="94"/>
      <c r="AW106" s="94"/>
      <c r="AX106" s="94"/>
      <c r="AY106" s="94"/>
      <c r="AZ106" s="94"/>
      <c r="BA106" s="94"/>
      <c r="BB106" s="94"/>
      <c r="BC106" s="94"/>
      <c r="BD106" s="94"/>
      <c r="BE106" s="94"/>
    </row>
    <row r="107" spans="1:62" s="93" customFormat="1" ht="16.5" customHeight="1">
      <c r="A107" s="495"/>
      <c r="B107" s="1174" t="s">
        <v>635</v>
      </c>
      <c r="C107" s="1175"/>
      <c r="D107" s="1200" t="s">
        <v>947</v>
      </c>
      <c r="E107" s="1201"/>
      <c r="F107" s="1178"/>
      <c r="G107" s="1178"/>
      <c r="H107" s="1179"/>
      <c r="I107" s="1180"/>
      <c r="J107" s="505"/>
      <c r="K107" s="505"/>
      <c r="L107" s="505"/>
      <c r="M107" s="505"/>
      <c r="N107" s="505"/>
      <c r="O107" s="505"/>
      <c r="P107" s="505"/>
      <c r="Q107" s="505"/>
      <c r="R107" s="505"/>
      <c r="S107" s="505"/>
      <c r="T107" s="505"/>
      <c r="U107" s="505"/>
      <c r="V107" s="505"/>
      <c r="W107" s="505"/>
      <c r="X107" s="505"/>
      <c r="Y107" s="505"/>
      <c r="Z107" s="94"/>
      <c r="AA107" s="94"/>
      <c r="AB107" s="94"/>
      <c r="AC107" s="94"/>
      <c r="AD107" s="94"/>
      <c r="AE107" s="94"/>
      <c r="AF107" s="94"/>
      <c r="AG107" s="94"/>
      <c r="AH107" s="94"/>
      <c r="AI107" s="94"/>
      <c r="AJ107" s="94"/>
      <c r="AK107" s="94"/>
      <c r="AL107" s="94"/>
      <c r="AM107" s="94"/>
      <c r="AN107" s="94"/>
      <c r="AO107" s="94"/>
      <c r="AP107" s="94"/>
      <c r="AQ107" s="94"/>
      <c r="AR107" s="94"/>
      <c r="AS107" s="94"/>
      <c r="AT107" s="95"/>
      <c r="AU107" s="94"/>
      <c r="AV107" s="94"/>
      <c r="AW107" s="94"/>
      <c r="AX107" s="94"/>
      <c r="AY107" s="94"/>
      <c r="AZ107" s="94"/>
      <c r="BA107" s="94"/>
      <c r="BB107" s="94"/>
      <c r="BC107" s="94"/>
      <c r="BD107" s="94"/>
      <c r="BE107" s="94"/>
    </row>
    <row r="108" spans="1:62" s="93" customFormat="1" ht="16.5" customHeight="1">
      <c r="A108" s="495"/>
      <c r="B108" s="1174" t="s">
        <v>636</v>
      </c>
      <c r="C108" s="1175"/>
      <c r="D108" s="1200" t="s">
        <v>947</v>
      </c>
      <c r="E108" s="1201"/>
      <c r="F108" s="1178"/>
      <c r="G108" s="1178"/>
      <c r="H108" s="1179"/>
      <c r="I108" s="1180"/>
      <c r="J108" s="505"/>
      <c r="K108" s="505"/>
      <c r="L108" s="505"/>
      <c r="M108" s="505"/>
      <c r="N108" s="505"/>
      <c r="O108" s="505"/>
      <c r="P108" s="505"/>
      <c r="Q108" s="505"/>
      <c r="R108" s="505"/>
      <c r="S108" s="505"/>
      <c r="T108" s="505"/>
      <c r="U108" s="505"/>
      <c r="V108" s="505"/>
      <c r="W108" s="505"/>
      <c r="X108" s="505"/>
      <c r="Y108" s="505"/>
      <c r="Z108" s="94"/>
      <c r="AA108" s="94"/>
      <c r="AB108" s="94"/>
      <c r="AC108" s="94"/>
      <c r="AD108" s="94"/>
      <c r="AE108" s="94"/>
      <c r="AF108" s="94"/>
      <c r="AG108" s="94"/>
      <c r="AH108" s="94"/>
      <c r="AI108" s="94"/>
      <c r="AJ108" s="94"/>
      <c r="AK108" s="94"/>
      <c r="AL108" s="94"/>
      <c r="AM108" s="94"/>
      <c r="AN108" s="94"/>
      <c r="AO108" s="94"/>
      <c r="AP108" s="94"/>
      <c r="AQ108" s="94"/>
      <c r="AR108" s="94"/>
      <c r="AS108" s="94"/>
      <c r="AT108" s="95"/>
      <c r="AU108" s="94"/>
      <c r="AV108" s="94"/>
      <c r="AW108" s="94"/>
      <c r="AX108" s="94"/>
      <c r="AY108" s="94"/>
      <c r="AZ108" s="94"/>
      <c r="BA108" s="94"/>
      <c r="BB108" s="94"/>
      <c r="BC108" s="94"/>
      <c r="BD108" s="94"/>
      <c r="BE108" s="94"/>
    </row>
    <row r="109" spans="1:62" s="93" customFormat="1" ht="16.5" customHeight="1">
      <c r="A109" s="495"/>
      <c r="B109" s="1174" t="s">
        <v>637</v>
      </c>
      <c r="C109" s="1175"/>
      <c r="D109" s="1200" t="s">
        <v>947</v>
      </c>
      <c r="E109" s="1201"/>
      <c r="F109" s="1178"/>
      <c r="G109" s="1178"/>
      <c r="H109" s="1179"/>
      <c r="I109" s="1180"/>
      <c r="J109" s="505"/>
      <c r="K109" s="505"/>
      <c r="L109" s="505"/>
      <c r="M109" s="505"/>
      <c r="N109" s="505"/>
      <c r="O109" s="505"/>
      <c r="P109" s="505"/>
      <c r="Q109" s="505"/>
      <c r="R109" s="505"/>
      <c r="S109" s="505"/>
      <c r="T109" s="505"/>
      <c r="U109" s="505"/>
      <c r="V109" s="505"/>
      <c r="W109" s="505"/>
      <c r="X109" s="505"/>
      <c r="Y109" s="505"/>
      <c r="Z109" s="94"/>
      <c r="AA109" s="94"/>
      <c r="AB109" s="94"/>
      <c r="AC109" s="94"/>
      <c r="AD109" s="94"/>
      <c r="AE109" s="94"/>
      <c r="AF109" s="94"/>
      <c r="AG109" s="94"/>
      <c r="AH109" s="94"/>
      <c r="AI109" s="94"/>
      <c r="AJ109" s="94"/>
      <c r="AK109" s="94"/>
      <c r="AL109" s="94"/>
      <c r="AM109" s="94"/>
      <c r="AN109" s="94"/>
      <c r="AO109" s="94"/>
      <c r="AP109" s="94"/>
      <c r="AQ109" s="94"/>
      <c r="AR109" s="94"/>
      <c r="AS109" s="94"/>
      <c r="AT109" s="95"/>
      <c r="AU109" s="94"/>
      <c r="AV109" s="94"/>
      <c r="AW109" s="94"/>
      <c r="AX109" s="94"/>
      <c r="AY109" s="94"/>
      <c r="AZ109" s="94"/>
      <c r="BA109" s="94"/>
      <c r="BB109" s="94"/>
      <c r="BC109" s="94"/>
      <c r="BD109" s="94"/>
      <c r="BE109" s="94"/>
    </row>
    <row r="110" spans="1:62" s="93" customFormat="1" ht="16.5" customHeight="1">
      <c r="A110" s="495"/>
      <c r="B110" s="1174" t="s">
        <v>638</v>
      </c>
      <c r="C110" s="1175"/>
      <c r="D110" s="1200" t="s">
        <v>947</v>
      </c>
      <c r="E110" s="1201"/>
      <c r="F110" s="1178"/>
      <c r="G110" s="1178"/>
      <c r="H110" s="1179"/>
      <c r="I110" s="1180"/>
      <c r="J110" s="505"/>
      <c r="K110" s="505"/>
      <c r="L110" s="505"/>
      <c r="M110" s="505"/>
      <c r="N110" s="505"/>
      <c r="O110" s="505"/>
      <c r="P110" s="505"/>
      <c r="Q110" s="505"/>
      <c r="R110" s="505"/>
      <c r="S110" s="505"/>
      <c r="T110" s="505"/>
      <c r="U110" s="505"/>
      <c r="V110" s="505"/>
      <c r="W110" s="505"/>
      <c r="X110" s="505"/>
      <c r="Y110" s="505"/>
      <c r="Z110" s="94"/>
      <c r="AA110" s="94"/>
      <c r="AB110" s="94"/>
      <c r="AC110" s="94"/>
      <c r="AD110" s="94"/>
      <c r="AE110" s="94"/>
      <c r="AF110" s="94"/>
      <c r="AG110" s="94"/>
      <c r="AH110" s="94"/>
      <c r="AI110" s="94"/>
      <c r="AJ110" s="94"/>
      <c r="AK110" s="94"/>
      <c r="AL110" s="94"/>
      <c r="AM110" s="94"/>
      <c r="AN110" s="94"/>
      <c r="AO110" s="94"/>
      <c r="AP110" s="94"/>
      <c r="AQ110" s="94"/>
      <c r="AR110" s="94"/>
      <c r="AS110" s="94"/>
      <c r="AT110" s="95"/>
      <c r="AU110" s="94"/>
      <c r="AV110" s="94"/>
      <c r="AW110" s="94"/>
      <c r="AX110" s="94"/>
      <c r="AY110" s="94"/>
      <c r="AZ110" s="94"/>
      <c r="BA110" s="94"/>
      <c r="BB110" s="94"/>
      <c r="BC110" s="94"/>
      <c r="BD110" s="94"/>
      <c r="BE110" s="94"/>
    </row>
    <row r="111" spans="1:62" s="93" customFormat="1" ht="16.5" customHeight="1" thickBot="1">
      <c r="A111" s="495"/>
      <c r="B111" s="1181" t="s">
        <v>639</v>
      </c>
      <c r="C111" s="1182"/>
      <c r="D111" s="1183" t="s">
        <v>947</v>
      </c>
      <c r="E111" s="1184"/>
      <c r="F111" s="1185"/>
      <c r="G111" s="1185"/>
      <c r="H111" s="1186"/>
      <c r="I111" s="1187"/>
      <c r="J111" s="505"/>
      <c r="K111" s="505"/>
      <c r="L111" s="505"/>
      <c r="M111" s="505"/>
      <c r="N111" s="505"/>
      <c r="O111" s="505"/>
      <c r="P111" s="505"/>
      <c r="Q111" s="505"/>
      <c r="R111" s="505"/>
      <c r="S111" s="505"/>
      <c r="T111" s="505"/>
      <c r="U111" s="505"/>
      <c r="V111" s="505"/>
      <c r="W111" s="505"/>
      <c r="X111" s="505"/>
      <c r="Y111" s="505"/>
      <c r="Z111" s="94"/>
      <c r="AA111" s="94"/>
      <c r="AB111" s="94"/>
      <c r="AC111" s="94"/>
      <c r="AD111" s="94"/>
      <c r="AE111" s="94"/>
      <c r="AF111" s="94"/>
      <c r="AG111" s="94"/>
      <c r="AH111" s="94"/>
      <c r="AI111" s="94"/>
      <c r="AJ111" s="94"/>
      <c r="AK111" s="94"/>
      <c r="AL111" s="94"/>
      <c r="AM111" s="94"/>
      <c r="AN111" s="94"/>
      <c r="AO111" s="94"/>
      <c r="AP111" s="94"/>
      <c r="AQ111" s="94"/>
      <c r="AR111" s="94"/>
      <c r="AS111" s="94"/>
      <c r="AT111" s="95"/>
      <c r="AU111" s="94"/>
      <c r="AV111" s="94"/>
      <c r="AW111" s="94"/>
      <c r="AX111" s="94"/>
      <c r="AY111" s="94"/>
      <c r="AZ111" s="94"/>
      <c r="BA111" s="94"/>
      <c r="BB111" s="94"/>
      <c r="BC111" s="94"/>
      <c r="BD111" s="94"/>
      <c r="BE111" s="94"/>
    </row>
    <row r="112" spans="1:62" s="93" customFormat="1">
      <c r="A112" s="495"/>
      <c r="B112" s="743" t="s">
        <v>968</v>
      </c>
      <c r="C112" s="505"/>
      <c r="D112" s="505"/>
      <c r="E112" s="505"/>
      <c r="F112" s="505"/>
      <c r="G112" s="505"/>
      <c r="H112" s="505"/>
      <c r="I112" s="505"/>
      <c r="J112" s="505"/>
      <c r="K112" s="505"/>
      <c r="L112" s="505"/>
      <c r="M112" s="505"/>
      <c r="N112" s="505"/>
      <c r="O112" s="505"/>
      <c r="P112" s="505"/>
      <c r="Q112" s="505"/>
      <c r="R112" s="505"/>
      <c r="S112" s="505"/>
      <c r="T112" s="505"/>
      <c r="U112" s="505"/>
      <c r="V112" s="505"/>
      <c r="W112" s="505"/>
      <c r="X112" s="505"/>
      <c r="Y112" s="505"/>
      <c r="Z112" s="94"/>
      <c r="AA112" s="94"/>
      <c r="AB112" s="94"/>
      <c r="AC112" s="94"/>
      <c r="AD112" s="94"/>
      <c r="AE112" s="94"/>
      <c r="AF112" s="94"/>
      <c r="AG112" s="94"/>
      <c r="AH112" s="94"/>
      <c r="AI112" s="94"/>
      <c r="AJ112" s="94"/>
      <c r="AK112" s="94"/>
      <c r="AL112" s="94"/>
      <c r="AM112" s="94"/>
      <c r="AN112" s="94"/>
      <c r="AO112" s="94"/>
      <c r="AP112" s="94"/>
      <c r="AQ112" s="94"/>
      <c r="AR112" s="94"/>
      <c r="AS112" s="94"/>
      <c r="AT112" s="95"/>
      <c r="AU112" s="94"/>
      <c r="AV112" s="94"/>
      <c r="AW112" s="94"/>
      <c r="AX112" s="94"/>
      <c r="AY112" s="94"/>
      <c r="AZ112" s="94"/>
      <c r="BA112" s="94"/>
      <c r="BB112" s="94"/>
      <c r="BC112" s="94"/>
      <c r="BD112" s="94"/>
      <c r="BE112" s="94"/>
    </row>
    <row r="113" spans="1:57" s="93" customFormat="1">
      <c r="A113" s="495"/>
      <c r="B113" s="505"/>
      <c r="C113" s="505"/>
      <c r="D113" s="505"/>
      <c r="E113" s="505"/>
      <c r="F113" s="505"/>
      <c r="G113" s="505"/>
      <c r="H113" s="505"/>
      <c r="I113" s="505"/>
      <c r="J113" s="505"/>
      <c r="K113" s="505"/>
      <c r="L113" s="505"/>
      <c r="M113" s="505"/>
      <c r="N113" s="505"/>
      <c r="O113" s="505"/>
      <c r="P113" s="505"/>
      <c r="Q113" s="505"/>
      <c r="R113" s="505"/>
      <c r="S113" s="505"/>
      <c r="T113" s="505"/>
      <c r="U113" s="505"/>
      <c r="V113" s="505"/>
      <c r="W113" s="505"/>
      <c r="X113" s="505"/>
      <c r="Y113" s="505"/>
      <c r="Z113" s="94"/>
      <c r="AA113" s="94"/>
      <c r="AB113" s="94"/>
      <c r="AC113" s="94"/>
      <c r="AD113" s="94"/>
      <c r="AE113" s="94"/>
      <c r="AF113" s="94"/>
      <c r="AG113" s="94"/>
      <c r="AH113" s="94"/>
      <c r="AI113" s="94"/>
      <c r="AJ113" s="94"/>
      <c r="AK113" s="94"/>
      <c r="AL113" s="94"/>
      <c r="AM113" s="94"/>
      <c r="AN113" s="94"/>
      <c r="AO113" s="94"/>
      <c r="AP113" s="94"/>
      <c r="AQ113" s="94"/>
      <c r="AR113" s="94"/>
      <c r="AS113" s="94"/>
      <c r="AT113" s="95"/>
      <c r="AU113" s="94"/>
      <c r="AV113" s="94"/>
      <c r="AW113" s="94"/>
      <c r="AX113" s="94"/>
      <c r="AY113" s="94"/>
      <c r="AZ113" s="94"/>
      <c r="BA113" s="94"/>
      <c r="BB113" s="94"/>
      <c r="BC113" s="94"/>
      <c r="BD113" s="94"/>
      <c r="BE113" s="94"/>
    </row>
    <row r="114" spans="1:57" s="93" customFormat="1" ht="15.75" thickBot="1">
      <c r="A114" s="495"/>
      <c r="B114" s="505"/>
      <c r="C114" s="505"/>
      <c r="D114" s="505"/>
      <c r="E114" s="505"/>
      <c r="F114" s="505"/>
      <c r="G114" s="505"/>
      <c r="H114" s="505"/>
      <c r="I114" s="505"/>
      <c r="J114" s="505"/>
      <c r="K114" s="505"/>
      <c r="L114" s="505"/>
      <c r="M114" s="505"/>
      <c r="N114" s="505"/>
      <c r="O114" s="505"/>
      <c r="P114" s="505"/>
      <c r="Q114" s="505"/>
      <c r="R114" s="505"/>
      <c r="S114" s="505"/>
      <c r="T114" s="505"/>
      <c r="U114" s="505"/>
      <c r="V114" s="505"/>
      <c r="W114" s="505"/>
      <c r="X114" s="505"/>
      <c r="Y114" s="505"/>
      <c r="Z114" s="94"/>
      <c r="AA114" s="94"/>
      <c r="AB114" s="94"/>
      <c r="AC114" s="94"/>
      <c r="AD114" s="94"/>
      <c r="AE114" s="94"/>
      <c r="AF114" s="94"/>
      <c r="AG114" s="94"/>
      <c r="AH114" s="94"/>
      <c r="AI114" s="94"/>
      <c r="AJ114" s="94"/>
      <c r="AK114" s="94"/>
      <c r="AL114" s="94"/>
      <c r="AM114" s="94"/>
      <c r="AN114" s="94"/>
      <c r="AO114" s="94"/>
      <c r="AP114" s="94"/>
      <c r="AQ114" s="94"/>
      <c r="AR114" s="94"/>
      <c r="AS114" s="94"/>
      <c r="AT114" s="95"/>
      <c r="AU114" s="94"/>
      <c r="AV114" s="94"/>
      <c r="AW114" s="94"/>
      <c r="AX114" s="94"/>
      <c r="AY114" s="94"/>
      <c r="AZ114" s="94"/>
      <c r="BA114" s="94"/>
      <c r="BB114" s="94"/>
      <c r="BC114" s="94"/>
      <c r="BD114" s="94"/>
      <c r="BE114" s="94"/>
    </row>
    <row r="115" spans="1:57" s="93" customFormat="1" ht="16.5" customHeight="1" thickBot="1">
      <c r="A115" s="495"/>
      <c r="B115" s="743"/>
      <c r="C115" s="505"/>
      <c r="D115" s="1195" t="s">
        <v>641</v>
      </c>
      <c r="E115" s="1196"/>
      <c r="F115" s="1197" t="s">
        <v>640</v>
      </c>
      <c r="G115" s="1198"/>
      <c r="H115" s="1196" t="s">
        <v>644</v>
      </c>
      <c r="I115" s="1199"/>
      <c r="J115" s="505"/>
      <c r="K115" s="505"/>
      <c r="L115" s="505"/>
      <c r="M115" s="505"/>
      <c r="N115" s="505"/>
      <c r="O115" s="505"/>
      <c r="P115" s="505"/>
      <c r="Q115" s="505"/>
      <c r="R115" s="505"/>
      <c r="S115" s="505"/>
      <c r="T115" s="505"/>
      <c r="U115" s="505"/>
      <c r="V115" s="505"/>
      <c r="W115" s="505"/>
      <c r="X115" s="505"/>
      <c r="Y115" s="505"/>
      <c r="Z115" s="94"/>
      <c r="AA115" s="94"/>
      <c r="AB115" s="94"/>
      <c r="AC115" s="94"/>
      <c r="AD115" s="94"/>
      <c r="AE115" s="94"/>
      <c r="AF115" s="94"/>
      <c r="AG115" s="94"/>
      <c r="AH115" s="94"/>
      <c r="AI115" s="94"/>
      <c r="AJ115" s="94"/>
      <c r="AK115" s="94"/>
      <c r="AL115" s="94"/>
      <c r="AM115" s="94"/>
      <c r="AN115" s="94"/>
      <c r="AO115" s="94"/>
      <c r="AP115" s="94"/>
      <c r="AQ115" s="94"/>
      <c r="AR115" s="94"/>
      <c r="AS115" s="94"/>
      <c r="AT115" s="95"/>
      <c r="AU115" s="94"/>
      <c r="AV115" s="94"/>
      <c r="AW115" s="94"/>
      <c r="AX115" s="94"/>
      <c r="AY115" s="94"/>
      <c r="AZ115" s="94"/>
      <c r="BA115" s="94"/>
      <c r="BB115" s="94"/>
      <c r="BC115" s="94"/>
      <c r="BD115" s="94"/>
      <c r="BE115" s="94"/>
    </row>
    <row r="116" spans="1:57" s="93" customFormat="1" ht="16.5" customHeight="1">
      <c r="A116" s="495"/>
      <c r="B116" s="1188" t="s">
        <v>634</v>
      </c>
      <c r="C116" s="1189"/>
      <c r="D116" s="1190" t="s">
        <v>948</v>
      </c>
      <c r="E116" s="1191"/>
      <c r="F116" s="1192"/>
      <c r="G116" s="1192"/>
      <c r="H116" s="1193"/>
      <c r="I116" s="1194"/>
      <c r="J116" s="505"/>
      <c r="K116" s="505"/>
      <c r="L116" s="505"/>
      <c r="M116" s="505"/>
      <c r="N116" s="505"/>
      <c r="O116" s="505"/>
      <c r="P116" s="505"/>
      <c r="Q116" s="505"/>
      <c r="R116" s="505"/>
      <c r="S116" s="505"/>
      <c r="T116" s="505"/>
      <c r="U116" s="505"/>
      <c r="V116" s="505"/>
      <c r="W116" s="505"/>
      <c r="X116" s="505"/>
      <c r="Y116" s="505"/>
      <c r="Z116" s="94"/>
      <c r="AA116" s="94"/>
      <c r="AB116" s="94"/>
      <c r="AC116" s="94"/>
      <c r="AD116" s="94"/>
      <c r="AE116" s="94"/>
      <c r="AF116" s="94"/>
      <c r="AG116" s="94"/>
      <c r="AH116" s="94"/>
      <c r="AI116" s="94"/>
      <c r="AJ116" s="94"/>
      <c r="AK116" s="94"/>
      <c r="AL116" s="94"/>
      <c r="AM116" s="94"/>
      <c r="AN116" s="94"/>
      <c r="AO116" s="94"/>
      <c r="AP116" s="94"/>
      <c r="AQ116" s="94"/>
      <c r="AR116" s="94"/>
      <c r="AS116" s="94"/>
      <c r="AT116" s="95"/>
      <c r="AU116" s="94"/>
      <c r="AV116" s="94"/>
      <c r="AW116" s="94"/>
      <c r="AX116" s="94"/>
      <c r="AY116" s="94"/>
      <c r="AZ116" s="94"/>
      <c r="BA116" s="94"/>
      <c r="BB116" s="94"/>
      <c r="BC116" s="94"/>
      <c r="BD116" s="94"/>
      <c r="BE116" s="94"/>
    </row>
    <row r="117" spans="1:57" s="93" customFormat="1" ht="16.5" customHeight="1">
      <c r="A117" s="495"/>
      <c r="B117" s="1174" t="s">
        <v>635</v>
      </c>
      <c r="C117" s="1175"/>
      <c r="D117" s="1176" t="s">
        <v>948</v>
      </c>
      <c r="E117" s="1177"/>
      <c r="F117" s="1178"/>
      <c r="G117" s="1178"/>
      <c r="H117" s="1179"/>
      <c r="I117" s="1180"/>
      <c r="J117" s="505"/>
      <c r="K117" s="505"/>
      <c r="L117" s="505"/>
      <c r="M117" s="505"/>
      <c r="N117" s="505"/>
      <c r="O117" s="505"/>
      <c r="P117" s="505"/>
      <c r="Q117" s="505"/>
      <c r="R117" s="505"/>
      <c r="S117" s="505"/>
      <c r="T117" s="505"/>
      <c r="U117" s="505"/>
      <c r="V117" s="505"/>
      <c r="W117" s="505"/>
      <c r="X117" s="505"/>
      <c r="Y117" s="505"/>
      <c r="Z117" s="94"/>
      <c r="AA117" s="94"/>
      <c r="AB117" s="94"/>
      <c r="AC117" s="94"/>
      <c r="AD117" s="94"/>
      <c r="AE117" s="94"/>
      <c r="AF117" s="94"/>
      <c r="AG117" s="94"/>
      <c r="AH117" s="94"/>
      <c r="AI117" s="94"/>
      <c r="AJ117" s="94"/>
      <c r="AK117" s="94"/>
      <c r="AL117" s="94"/>
      <c r="AM117" s="94"/>
      <c r="AN117" s="94"/>
      <c r="AO117" s="94"/>
      <c r="AP117" s="94"/>
      <c r="AQ117" s="94"/>
      <c r="AR117" s="94"/>
      <c r="AS117" s="94"/>
      <c r="AT117" s="95"/>
      <c r="AU117" s="94"/>
      <c r="AV117" s="94"/>
      <c r="AW117" s="94"/>
      <c r="AX117" s="94"/>
      <c r="AY117" s="94"/>
      <c r="AZ117" s="94"/>
      <c r="BA117" s="94"/>
      <c r="BB117" s="94"/>
      <c r="BC117" s="94"/>
      <c r="BD117" s="94"/>
      <c r="BE117" s="94"/>
    </row>
    <row r="118" spans="1:57" s="93" customFormat="1" ht="16.5" customHeight="1">
      <c r="A118" s="495"/>
      <c r="B118" s="1174" t="s">
        <v>636</v>
      </c>
      <c r="C118" s="1175"/>
      <c r="D118" s="1176" t="s">
        <v>948</v>
      </c>
      <c r="E118" s="1177"/>
      <c r="F118" s="1178"/>
      <c r="G118" s="1178"/>
      <c r="H118" s="1179"/>
      <c r="I118" s="1180"/>
      <c r="J118" s="505"/>
      <c r="K118" s="505"/>
      <c r="L118" s="505"/>
      <c r="M118" s="505"/>
      <c r="N118" s="505"/>
      <c r="O118" s="505"/>
      <c r="P118" s="505"/>
      <c r="Q118" s="505"/>
      <c r="R118" s="505"/>
      <c r="S118" s="505"/>
      <c r="T118" s="505"/>
      <c r="U118" s="505"/>
      <c r="V118" s="505"/>
      <c r="W118" s="505"/>
      <c r="X118" s="505"/>
      <c r="Y118" s="505"/>
      <c r="Z118" s="94"/>
      <c r="AA118" s="94"/>
      <c r="AB118" s="94"/>
      <c r="AC118" s="94"/>
      <c r="AD118" s="94"/>
      <c r="AE118" s="94"/>
      <c r="AF118" s="94"/>
      <c r="AG118" s="94"/>
      <c r="AH118" s="94"/>
      <c r="AI118" s="94"/>
      <c r="AJ118" s="94"/>
      <c r="AK118" s="94"/>
      <c r="AL118" s="94"/>
      <c r="AM118" s="94"/>
      <c r="AN118" s="94"/>
      <c r="AO118" s="94"/>
      <c r="AP118" s="94"/>
      <c r="AQ118" s="94"/>
      <c r="AR118" s="94"/>
      <c r="AS118" s="94"/>
      <c r="AT118" s="95"/>
      <c r="AU118" s="94"/>
      <c r="AV118" s="94"/>
      <c r="AW118" s="94"/>
      <c r="AX118" s="94"/>
      <c r="AY118" s="94"/>
      <c r="AZ118" s="94"/>
      <c r="BA118" s="94"/>
      <c r="BB118" s="94"/>
      <c r="BC118" s="94"/>
      <c r="BD118" s="94"/>
      <c r="BE118" s="94"/>
    </row>
    <row r="119" spans="1:57" s="93" customFormat="1" ht="16.5" customHeight="1">
      <c r="A119" s="495"/>
      <c r="B119" s="1174" t="s">
        <v>637</v>
      </c>
      <c r="C119" s="1175"/>
      <c r="D119" s="1176" t="s">
        <v>948</v>
      </c>
      <c r="E119" s="1177"/>
      <c r="F119" s="1178"/>
      <c r="G119" s="1178"/>
      <c r="H119" s="1179"/>
      <c r="I119" s="1180"/>
      <c r="J119" s="505"/>
      <c r="K119" s="505"/>
      <c r="L119" s="505"/>
      <c r="M119" s="505"/>
      <c r="N119" s="505"/>
      <c r="O119" s="505"/>
      <c r="P119" s="505"/>
      <c r="Q119" s="505"/>
      <c r="R119" s="505"/>
      <c r="S119" s="505"/>
      <c r="T119" s="505"/>
      <c r="U119" s="505"/>
      <c r="V119" s="505"/>
      <c r="W119" s="505"/>
      <c r="X119" s="505"/>
      <c r="Y119" s="505"/>
      <c r="Z119" s="94"/>
      <c r="AA119" s="94"/>
      <c r="AB119" s="94"/>
      <c r="AC119" s="94"/>
      <c r="AD119" s="94"/>
      <c r="AE119" s="94"/>
      <c r="AF119" s="94"/>
      <c r="AG119" s="94"/>
      <c r="AH119" s="94"/>
      <c r="AI119" s="94"/>
      <c r="AJ119" s="94"/>
      <c r="AK119" s="94"/>
      <c r="AL119" s="94"/>
      <c r="AM119" s="94"/>
      <c r="AN119" s="94"/>
      <c r="AO119" s="94"/>
      <c r="AP119" s="94"/>
      <c r="AQ119" s="94"/>
      <c r="AR119" s="94"/>
      <c r="AS119" s="94"/>
      <c r="AT119" s="95"/>
      <c r="AU119" s="94"/>
      <c r="AV119" s="94"/>
      <c r="AW119" s="94"/>
      <c r="AX119" s="94"/>
      <c r="AY119" s="94"/>
      <c r="AZ119" s="94"/>
      <c r="BA119" s="94"/>
      <c r="BB119" s="94"/>
      <c r="BC119" s="94"/>
      <c r="BD119" s="94"/>
      <c r="BE119" s="94"/>
    </row>
    <row r="120" spans="1:57" s="93" customFormat="1" ht="16.5" customHeight="1">
      <c r="A120" s="495"/>
      <c r="B120" s="1174" t="s">
        <v>638</v>
      </c>
      <c r="C120" s="1175"/>
      <c r="D120" s="1176" t="s">
        <v>948</v>
      </c>
      <c r="E120" s="1177"/>
      <c r="F120" s="1178"/>
      <c r="G120" s="1178"/>
      <c r="H120" s="1179"/>
      <c r="I120" s="1180"/>
      <c r="J120" s="505"/>
      <c r="K120" s="505"/>
      <c r="L120" s="505"/>
      <c r="M120" s="505"/>
      <c r="N120" s="505"/>
      <c r="O120" s="505"/>
      <c r="P120" s="505"/>
      <c r="Q120" s="505"/>
      <c r="R120" s="505"/>
      <c r="S120" s="505"/>
      <c r="T120" s="505"/>
      <c r="U120" s="505"/>
      <c r="V120" s="505"/>
      <c r="W120" s="505"/>
      <c r="X120" s="505"/>
      <c r="Y120" s="505"/>
      <c r="Z120" s="94"/>
      <c r="AA120" s="94"/>
      <c r="AB120" s="94"/>
      <c r="AC120" s="94"/>
      <c r="AD120" s="94"/>
      <c r="AE120" s="94"/>
      <c r="AF120" s="94"/>
      <c r="AG120" s="94"/>
      <c r="AH120" s="94"/>
      <c r="AI120" s="94"/>
      <c r="AJ120" s="94"/>
      <c r="AK120" s="94"/>
      <c r="AL120" s="94"/>
      <c r="AM120" s="94"/>
      <c r="AN120" s="94"/>
      <c r="AO120" s="94"/>
      <c r="AP120" s="94"/>
      <c r="AQ120" s="94"/>
      <c r="AR120" s="94"/>
      <c r="AS120" s="94"/>
      <c r="AT120" s="95"/>
      <c r="AU120" s="94"/>
      <c r="AV120" s="94"/>
      <c r="AW120" s="94"/>
      <c r="AX120" s="94"/>
      <c r="AY120" s="94"/>
      <c r="AZ120" s="94"/>
      <c r="BA120" s="94"/>
      <c r="BB120" s="94"/>
      <c r="BC120" s="94"/>
      <c r="BD120" s="94"/>
      <c r="BE120" s="94"/>
    </row>
    <row r="121" spans="1:57" s="93" customFormat="1" ht="16.5" customHeight="1" thickBot="1">
      <c r="A121" s="495"/>
      <c r="B121" s="1181" t="s">
        <v>639</v>
      </c>
      <c r="C121" s="1182"/>
      <c r="D121" s="1183" t="s">
        <v>948</v>
      </c>
      <c r="E121" s="1184"/>
      <c r="F121" s="1185"/>
      <c r="G121" s="1185"/>
      <c r="H121" s="1186"/>
      <c r="I121" s="1187"/>
      <c r="J121" s="505"/>
      <c r="K121" s="505"/>
      <c r="L121" s="505"/>
      <c r="M121" s="505"/>
      <c r="N121" s="505"/>
      <c r="O121" s="505"/>
      <c r="P121" s="505"/>
      <c r="Q121" s="505"/>
      <c r="R121" s="505"/>
      <c r="S121" s="505"/>
      <c r="T121" s="505"/>
      <c r="U121" s="505"/>
      <c r="V121" s="505"/>
      <c r="W121" s="505"/>
      <c r="X121" s="505"/>
      <c r="Y121" s="505"/>
      <c r="Z121" s="94"/>
      <c r="AA121" s="94"/>
      <c r="AB121" s="94"/>
      <c r="AC121" s="94"/>
      <c r="AD121" s="94"/>
      <c r="AE121" s="94"/>
      <c r="AF121" s="94"/>
      <c r="AG121" s="94"/>
      <c r="AH121" s="94"/>
      <c r="AI121" s="94"/>
      <c r="AJ121" s="94"/>
      <c r="AK121" s="94"/>
      <c r="AL121" s="94"/>
      <c r="AM121" s="94"/>
      <c r="AN121" s="94"/>
      <c r="AO121" s="94"/>
      <c r="AP121" s="94"/>
      <c r="AQ121" s="94"/>
      <c r="AR121" s="94"/>
      <c r="AS121" s="94"/>
      <c r="AT121" s="95"/>
      <c r="AU121" s="94"/>
      <c r="AV121" s="94"/>
      <c r="AW121" s="94"/>
      <c r="AX121" s="94"/>
      <c r="AY121" s="94"/>
      <c r="AZ121" s="94"/>
      <c r="BA121" s="94"/>
      <c r="BB121" s="94"/>
      <c r="BC121" s="94"/>
      <c r="BD121" s="94"/>
      <c r="BE121" s="94"/>
    </row>
    <row r="122" spans="1:57" s="93" customFormat="1">
      <c r="A122" s="495"/>
      <c r="B122" s="743" t="s">
        <v>968</v>
      </c>
      <c r="C122" s="505"/>
      <c r="D122" s="505"/>
      <c r="E122" s="505"/>
      <c r="F122" s="505"/>
      <c r="G122" s="505"/>
      <c r="H122" s="505"/>
      <c r="I122" s="505"/>
      <c r="J122" s="505"/>
      <c r="K122" s="505"/>
      <c r="L122" s="505"/>
      <c r="M122" s="505"/>
      <c r="N122" s="505"/>
      <c r="O122" s="505"/>
      <c r="P122" s="505"/>
      <c r="Q122" s="505"/>
      <c r="R122" s="505"/>
      <c r="S122" s="505"/>
      <c r="T122" s="505"/>
      <c r="U122" s="505"/>
      <c r="V122" s="505"/>
      <c r="W122" s="505"/>
      <c r="X122" s="505"/>
      <c r="Y122" s="505"/>
      <c r="Z122" s="94"/>
      <c r="AA122" s="94"/>
      <c r="AB122" s="94"/>
      <c r="AC122" s="94"/>
      <c r="AD122" s="94"/>
      <c r="AE122" s="94"/>
      <c r="AF122" s="94"/>
      <c r="AG122" s="94"/>
      <c r="AH122" s="94"/>
      <c r="AI122" s="94"/>
      <c r="AJ122" s="94"/>
      <c r="AK122" s="94"/>
      <c r="AL122" s="94"/>
      <c r="AM122" s="94"/>
      <c r="AN122" s="94"/>
      <c r="AO122" s="94"/>
      <c r="AP122" s="94"/>
      <c r="AQ122" s="94"/>
      <c r="AR122" s="94"/>
      <c r="AS122" s="94"/>
      <c r="AT122" s="95"/>
      <c r="AU122" s="94"/>
      <c r="AV122" s="94"/>
      <c r="AW122" s="94"/>
      <c r="AX122" s="94"/>
      <c r="AY122" s="94"/>
      <c r="AZ122" s="94"/>
      <c r="BA122" s="94"/>
      <c r="BB122" s="94"/>
      <c r="BC122" s="94"/>
      <c r="BD122" s="94"/>
      <c r="BE122" s="94"/>
    </row>
    <row r="123" spans="1:57" s="93" customFormat="1">
      <c r="A123" s="495"/>
      <c r="B123" s="505"/>
      <c r="C123" s="505"/>
      <c r="D123" s="505"/>
      <c r="E123" s="505"/>
      <c r="F123" s="505"/>
      <c r="G123" s="505"/>
      <c r="H123" s="505"/>
      <c r="I123" s="505"/>
      <c r="J123" s="505"/>
      <c r="K123" s="505"/>
      <c r="L123" s="505"/>
      <c r="M123" s="505"/>
      <c r="N123" s="505"/>
      <c r="O123" s="505"/>
      <c r="P123" s="505"/>
      <c r="Q123" s="505"/>
      <c r="R123" s="505"/>
      <c r="S123" s="505"/>
      <c r="T123" s="505"/>
      <c r="U123" s="505"/>
      <c r="V123" s="505"/>
      <c r="W123" s="505"/>
      <c r="X123" s="505"/>
      <c r="Y123" s="505"/>
      <c r="Z123" s="94"/>
      <c r="AA123" s="94"/>
      <c r="AB123" s="94"/>
      <c r="AC123" s="94"/>
      <c r="AD123" s="94"/>
      <c r="AE123" s="94"/>
      <c r="AF123" s="94"/>
      <c r="AG123" s="94"/>
      <c r="AH123" s="94"/>
      <c r="AI123" s="94"/>
      <c r="AJ123" s="94"/>
      <c r="AK123" s="94"/>
      <c r="AL123" s="94"/>
      <c r="AM123" s="94"/>
      <c r="AN123" s="94"/>
      <c r="AO123" s="94"/>
      <c r="AP123" s="94"/>
      <c r="AQ123" s="94"/>
      <c r="AR123" s="94"/>
      <c r="AS123" s="94"/>
      <c r="AT123" s="95"/>
      <c r="AU123" s="94"/>
      <c r="AV123" s="94"/>
      <c r="AW123" s="94"/>
      <c r="AX123" s="94"/>
      <c r="AY123" s="94"/>
      <c r="AZ123" s="94"/>
      <c r="BA123" s="94"/>
      <c r="BB123" s="94"/>
      <c r="BC123" s="94"/>
      <c r="BD123" s="94"/>
      <c r="BE123" s="94"/>
    </row>
    <row r="124" spans="1:57" s="93" customFormat="1">
      <c r="A124" s="495"/>
      <c r="B124" s="505"/>
      <c r="C124" s="505"/>
      <c r="D124" s="505"/>
      <c r="E124" s="505"/>
      <c r="F124" s="505"/>
      <c r="G124" s="505"/>
      <c r="H124" s="505"/>
      <c r="I124" s="505"/>
      <c r="J124" s="505"/>
      <c r="K124" s="505"/>
      <c r="L124" s="505"/>
      <c r="M124" s="505"/>
      <c r="N124" s="505"/>
      <c r="O124" s="505"/>
      <c r="P124" s="505"/>
      <c r="Q124" s="505"/>
      <c r="R124" s="505"/>
      <c r="S124" s="505"/>
      <c r="T124" s="505"/>
      <c r="U124" s="505"/>
      <c r="V124" s="505"/>
      <c r="W124" s="505"/>
      <c r="X124" s="505"/>
      <c r="Y124" s="505"/>
      <c r="Z124" s="94"/>
      <c r="AA124" s="94"/>
      <c r="AB124" s="94"/>
      <c r="AC124" s="94"/>
      <c r="AD124" s="94"/>
      <c r="AE124" s="94"/>
      <c r="AF124" s="94"/>
      <c r="AG124" s="94"/>
      <c r="AH124" s="94"/>
      <c r="AI124" s="94"/>
      <c r="AJ124" s="94"/>
      <c r="AK124" s="94"/>
      <c r="AL124" s="94"/>
      <c r="AM124" s="94"/>
      <c r="AN124" s="94"/>
      <c r="AO124" s="94"/>
      <c r="AP124" s="94"/>
      <c r="AQ124" s="94"/>
      <c r="AR124" s="94"/>
      <c r="AS124" s="94"/>
      <c r="AT124" s="95"/>
      <c r="AU124" s="94"/>
      <c r="AV124" s="94"/>
      <c r="AW124" s="94"/>
      <c r="AX124" s="94"/>
      <c r="AY124" s="94"/>
      <c r="AZ124" s="94"/>
      <c r="BA124" s="94"/>
      <c r="BB124" s="94"/>
      <c r="BC124" s="94"/>
      <c r="BD124" s="94"/>
      <c r="BE124" s="94"/>
    </row>
    <row r="125" spans="1:57" s="93" customFormat="1">
      <c r="A125" s="495"/>
      <c r="B125" s="505"/>
      <c r="C125" s="505"/>
      <c r="D125" s="505"/>
      <c r="E125" s="505"/>
      <c r="F125" s="505"/>
      <c r="G125" s="505"/>
      <c r="H125" s="505"/>
      <c r="I125" s="505"/>
      <c r="J125" s="505"/>
      <c r="K125" s="505"/>
      <c r="L125" s="505"/>
      <c r="M125" s="505"/>
      <c r="N125" s="505"/>
      <c r="O125" s="505"/>
      <c r="P125" s="505"/>
      <c r="Q125" s="505"/>
      <c r="R125" s="505"/>
      <c r="S125" s="505"/>
      <c r="T125" s="505"/>
      <c r="U125" s="505"/>
      <c r="V125" s="505"/>
      <c r="W125" s="505"/>
      <c r="X125" s="505"/>
      <c r="Y125" s="505"/>
      <c r="Z125" s="94"/>
      <c r="AA125" s="94"/>
      <c r="AB125" s="94"/>
      <c r="AC125" s="94"/>
      <c r="AD125" s="94"/>
      <c r="AE125" s="94"/>
      <c r="AF125" s="94"/>
      <c r="AG125" s="94"/>
      <c r="AH125" s="94"/>
      <c r="AI125" s="94"/>
      <c r="AJ125" s="94"/>
      <c r="AK125" s="94"/>
      <c r="AL125" s="94"/>
      <c r="AM125" s="94"/>
      <c r="AN125" s="94"/>
      <c r="AO125" s="94"/>
      <c r="AP125" s="94"/>
      <c r="AQ125" s="94"/>
      <c r="AR125" s="94"/>
      <c r="AS125" s="94"/>
      <c r="AT125" s="95"/>
      <c r="AU125" s="94"/>
      <c r="AV125" s="94"/>
      <c r="AW125" s="94"/>
      <c r="AX125" s="94"/>
      <c r="AY125" s="94"/>
      <c r="AZ125" s="94"/>
      <c r="BA125" s="94"/>
      <c r="BB125" s="94"/>
      <c r="BC125" s="94"/>
      <c r="BD125" s="94"/>
      <c r="BE125" s="94"/>
    </row>
    <row r="126" spans="1:57" s="93" customFormat="1">
      <c r="A126" s="495"/>
      <c r="B126" s="505"/>
      <c r="C126" s="505"/>
      <c r="D126" s="505"/>
      <c r="E126" s="505"/>
      <c r="F126" s="505"/>
      <c r="G126" s="505"/>
      <c r="H126" s="505"/>
      <c r="I126" s="505"/>
      <c r="J126" s="505"/>
      <c r="K126" s="505"/>
      <c r="L126" s="505"/>
      <c r="M126" s="505"/>
      <c r="N126" s="505"/>
      <c r="O126" s="505"/>
      <c r="P126" s="505"/>
      <c r="Q126" s="505"/>
      <c r="R126" s="505"/>
      <c r="S126" s="505"/>
      <c r="T126" s="505"/>
      <c r="U126" s="505"/>
      <c r="V126" s="505"/>
      <c r="W126" s="505"/>
      <c r="X126" s="505"/>
      <c r="Y126" s="505"/>
      <c r="Z126" s="94"/>
      <c r="AA126" s="94"/>
      <c r="AB126" s="94"/>
      <c r="AC126" s="94"/>
      <c r="AD126" s="94"/>
      <c r="AE126" s="94"/>
      <c r="AF126" s="94"/>
      <c r="AG126" s="94"/>
      <c r="AH126" s="94"/>
      <c r="AI126" s="94"/>
      <c r="AJ126" s="94"/>
      <c r="AK126" s="94"/>
      <c r="AL126" s="94"/>
      <c r="AM126" s="94"/>
      <c r="AN126" s="94"/>
      <c r="AO126" s="94"/>
      <c r="AP126" s="94"/>
      <c r="AQ126" s="94"/>
      <c r="AR126" s="94"/>
      <c r="AS126" s="94"/>
      <c r="AT126" s="95"/>
      <c r="AU126" s="94"/>
      <c r="AV126" s="94"/>
      <c r="AW126" s="94"/>
      <c r="AX126" s="94"/>
      <c r="AY126" s="94"/>
      <c r="AZ126" s="94"/>
      <c r="BA126" s="94"/>
      <c r="BB126" s="94"/>
      <c r="BC126" s="94"/>
      <c r="BD126" s="94"/>
      <c r="BE126" s="94"/>
    </row>
    <row r="127" spans="1:57" s="93" customFormat="1">
      <c r="A127" s="495"/>
      <c r="B127" s="505"/>
      <c r="C127" s="505"/>
      <c r="D127" s="505"/>
      <c r="E127" s="505"/>
      <c r="F127" s="505"/>
      <c r="G127" s="505"/>
      <c r="H127" s="505"/>
      <c r="I127" s="505"/>
      <c r="J127" s="505"/>
      <c r="K127" s="505"/>
      <c r="L127" s="505"/>
      <c r="M127" s="505"/>
      <c r="N127" s="505"/>
      <c r="O127" s="505"/>
      <c r="P127" s="505"/>
      <c r="Q127" s="505"/>
      <c r="R127" s="505"/>
      <c r="S127" s="505"/>
      <c r="T127" s="505"/>
      <c r="U127" s="505"/>
      <c r="V127" s="505"/>
      <c r="W127" s="505"/>
      <c r="X127" s="505"/>
      <c r="Y127" s="505"/>
      <c r="Z127" s="94"/>
      <c r="AA127" s="94"/>
      <c r="AB127" s="94"/>
      <c r="AC127" s="94"/>
      <c r="AD127" s="94"/>
      <c r="AE127" s="94"/>
      <c r="AF127" s="94"/>
      <c r="AG127" s="94"/>
      <c r="AH127" s="94"/>
      <c r="AI127" s="94"/>
      <c r="AJ127" s="94"/>
      <c r="AK127" s="94"/>
      <c r="AL127" s="94"/>
      <c r="AM127" s="94"/>
      <c r="AN127" s="94"/>
      <c r="AO127" s="94"/>
      <c r="AP127" s="94"/>
      <c r="AQ127" s="94"/>
      <c r="AR127" s="94"/>
      <c r="AS127" s="94"/>
      <c r="AT127" s="95"/>
      <c r="AU127" s="94"/>
      <c r="AV127" s="94"/>
      <c r="AW127" s="94"/>
      <c r="AX127" s="94"/>
      <c r="AY127" s="94"/>
      <c r="AZ127" s="94"/>
      <c r="BA127" s="94"/>
      <c r="BB127" s="94"/>
      <c r="BC127" s="94"/>
      <c r="BD127" s="94"/>
      <c r="BE127" s="94"/>
    </row>
    <row r="128" spans="1:57" s="93" customFormat="1">
      <c r="A128" s="495"/>
      <c r="B128" s="505"/>
      <c r="C128" s="505"/>
      <c r="D128" s="505"/>
      <c r="E128" s="505"/>
      <c r="F128" s="505"/>
      <c r="G128" s="505"/>
      <c r="H128" s="505"/>
      <c r="I128" s="505"/>
      <c r="J128" s="505"/>
      <c r="K128" s="505"/>
      <c r="L128" s="505"/>
      <c r="M128" s="505"/>
      <c r="N128" s="505"/>
      <c r="O128" s="505"/>
      <c r="P128" s="505"/>
      <c r="Q128" s="505"/>
      <c r="R128" s="505"/>
      <c r="S128" s="505"/>
      <c r="T128" s="505"/>
      <c r="U128" s="505"/>
      <c r="V128" s="505"/>
      <c r="W128" s="505"/>
      <c r="X128" s="505"/>
      <c r="Y128" s="505"/>
      <c r="Z128" s="94"/>
      <c r="AA128" s="94"/>
      <c r="AB128" s="94"/>
      <c r="AC128" s="94"/>
      <c r="AD128" s="94"/>
      <c r="AE128" s="94"/>
      <c r="AF128" s="94"/>
      <c r="AG128" s="94"/>
      <c r="AH128" s="94"/>
      <c r="AI128" s="94"/>
      <c r="AJ128" s="94"/>
      <c r="AK128" s="94"/>
      <c r="AL128" s="94"/>
      <c r="AM128" s="94"/>
      <c r="AN128" s="94"/>
      <c r="AO128" s="94"/>
      <c r="AP128" s="94"/>
      <c r="AQ128" s="94"/>
      <c r="AR128" s="94"/>
      <c r="AS128" s="94"/>
      <c r="AT128" s="95"/>
      <c r="AU128" s="94"/>
      <c r="AV128" s="94"/>
      <c r="AW128" s="94"/>
      <c r="AX128" s="94"/>
      <c r="AY128" s="94"/>
      <c r="AZ128" s="94"/>
      <c r="BA128" s="94"/>
      <c r="BB128" s="94"/>
      <c r="BC128" s="94"/>
      <c r="BD128" s="94"/>
      <c r="BE128" s="94"/>
    </row>
  </sheetData>
  <mergeCells count="137">
    <mergeCell ref="H43:I43"/>
    <mergeCell ref="J43:K43"/>
    <mergeCell ref="B56:C56"/>
    <mergeCell ref="D56:E56"/>
    <mergeCell ref="F56:G56"/>
    <mergeCell ref="H56:I56"/>
    <mergeCell ref="J56:K56"/>
    <mergeCell ref="B43:C43"/>
    <mergeCell ref="D43:E43"/>
    <mergeCell ref="F43:G43"/>
    <mergeCell ref="B61:C61"/>
    <mergeCell ref="D61:E61"/>
    <mergeCell ref="F61:G61"/>
    <mergeCell ref="H61:I61"/>
    <mergeCell ref="J61:K61"/>
    <mergeCell ref="B74:C74"/>
    <mergeCell ref="D74:E74"/>
    <mergeCell ref="F74:G74"/>
    <mergeCell ref="H74:I74"/>
    <mergeCell ref="J74:K74"/>
    <mergeCell ref="AD85:AG85"/>
    <mergeCell ref="B94:J95"/>
    <mergeCell ref="L94:M96"/>
    <mergeCell ref="B96:D96"/>
    <mergeCell ref="E96:G96"/>
    <mergeCell ref="H96:J96"/>
    <mergeCell ref="B83:I84"/>
    <mergeCell ref="J83:Q84"/>
    <mergeCell ref="R83:Y84"/>
    <mergeCell ref="Z83:AG84"/>
    <mergeCell ref="B85:E85"/>
    <mergeCell ref="F85:I85"/>
    <mergeCell ref="J85:M85"/>
    <mergeCell ref="N85:Q85"/>
    <mergeCell ref="R85:U85"/>
    <mergeCell ref="D105:E105"/>
    <mergeCell ref="F105:G105"/>
    <mergeCell ref="H105:I105"/>
    <mergeCell ref="B106:C106"/>
    <mergeCell ref="D106:E106"/>
    <mergeCell ref="F106:G106"/>
    <mergeCell ref="H106:I106"/>
    <mergeCell ref="V85:Y85"/>
    <mergeCell ref="Z85:AC85"/>
    <mergeCell ref="B109:C109"/>
    <mergeCell ref="D109:E109"/>
    <mergeCell ref="F109:G109"/>
    <mergeCell ref="H109:I109"/>
    <mergeCell ref="B110:C110"/>
    <mergeCell ref="D110:E110"/>
    <mergeCell ref="F110:G110"/>
    <mergeCell ref="H110:I110"/>
    <mergeCell ref="B107:C107"/>
    <mergeCell ref="D107:E107"/>
    <mergeCell ref="F107:G107"/>
    <mergeCell ref="H107:I107"/>
    <mergeCell ref="B108:C108"/>
    <mergeCell ref="D108:E108"/>
    <mergeCell ref="F108:G108"/>
    <mergeCell ref="H108:I108"/>
    <mergeCell ref="B116:C116"/>
    <mergeCell ref="D116:E116"/>
    <mergeCell ref="F116:G116"/>
    <mergeCell ref="H116:I116"/>
    <mergeCell ref="B117:C117"/>
    <mergeCell ref="D117:E117"/>
    <mergeCell ref="F117:G117"/>
    <mergeCell ref="H117:I117"/>
    <mergeCell ref="B111:C111"/>
    <mergeCell ref="D111:E111"/>
    <mergeCell ref="F111:G111"/>
    <mergeCell ref="H111:I111"/>
    <mergeCell ref="D115:E115"/>
    <mergeCell ref="F115:G115"/>
    <mergeCell ref="H115:I115"/>
    <mergeCell ref="B120:C120"/>
    <mergeCell ref="D120:E120"/>
    <mergeCell ref="F120:G120"/>
    <mergeCell ref="H120:I120"/>
    <mergeCell ref="B121:C121"/>
    <mergeCell ref="D121:E121"/>
    <mergeCell ref="F121:G121"/>
    <mergeCell ref="H121:I121"/>
    <mergeCell ref="B118:C118"/>
    <mergeCell ref="D118:E118"/>
    <mergeCell ref="F118:G118"/>
    <mergeCell ref="H118:I118"/>
    <mergeCell ref="B119:C119"/>
    <mergeCell ref="D119:E119"/>
    <mergeCell ref="F119:G119"/>
    <mergeCell ref="H119:I119"/>
    <mergeCell ref="B7:S7"/>
    <mergeCell ref="T7:AE7"/>
    <mergeCell ref="AF7:BF7"/>
    <mergeCell ref="B8:D11"/>
    <mergeCell ref="E8:G11"/>
    <mergeCell ref="H8:J11"/>
    <mergeCell ref="K8:M11"/>
    <mergeCell ref="N8:P11"/>
    <mergeCell ref="Q8:S11"/>
    <mergeCell ref="T8:V11"/>
    <mergeCell ref="B12:C12"/>
    <mergeCell ref="E12:F12"/>
    <mergeCell ref="T12:U12"/>
    <mergeCell ref="AX12:AY12"/>
    <mergeCell ref="BA12:BB12"/>
    <mergeCell ref="BD12:BE12"/>
    <mergeCell ref="AO8:AQ11"/>
    <mergeCell ref="AR8:AT11"/>
    <mergeCell ref="AU8:AW11"/>
    <mergeCell ref="AX8:AZ11"/>
    <mergeCell ref="BA8:BC11"/>
    <mergeCell ref="BD8:BF11"/>
    <mergeCell ref="W8:Y11"/>
    <mergeCell ref="Z8:AB11"/>
    <mergeCell ref="AC8:AE11"/>
    <mergeCell ref="AF8:AH11"/>
    <mergeCell ref="AI8:AK11"/>
    <mergeCell ref="AL8:AN11"/>
    <mergeCell ref="B28:K29"/>
    <mergeCell ref="K30:K32"/>
    <mergeCell ref="B17:J17"/>
    <mergeCell ref="B18:D20"/>
    <mergeCell ref="E18:G20"/>
    <mergeCell ref="H18:J20"/>
    <mergeCell ref="B21:C21"/>
    <mergeCell ref="E21:F21"/>
    <mergeCell ref="H21:I21"/>
    <mergeCell ref="B30:B32"/>
    <mergeCell ref="C30:C32"/>
    <mergeCell ref="D30:D32"/>
    <mergeCell ref="E30:E32"/>
    <mergeCell ref="F30:F32"/>
    <mergeCell ref="G30:G32"/>
    <mergeCell ref="H30:H32"/>
    <mergeCell ref="I30:I32"/>
    <mergeCell ref="J30:J3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99"/>
  </sheetPr>
  <dimension ref="A1:FD347"/>
  <sheetViews>
    <sheetView zoomScale="75" zoomScaleNormal="75" workbookViewId="0"/>
  </sheetViews>
  <sheetFormatPr defaultRowHeight="15"/>
  <cols>
    <col min="1" max="1" width="20.140625" customWidth="1"/>
    <col min="2" max="3" width="20.140625" style="1" customWidth="1"/>
    <col min="4" max="4" width="23.5703125" style="1" customWidth="1"/>
    <col min="5" max="6" width="48.7109375" style="1" customWidth="1"/>
    <col min="7" max="7" width="25.85546875" style="600" customWidth="1"/>
    <col min="8" max="8" width="58.7109375" style="600" customWidth="1"/>
    <col min="9" max="9" width="27.42578125" customWidth="1"/>
    <col min="10" max="10" width="28.85546875" style="601" customWidth="1"/>
    <col min="11" max="11" width="44.42578125" customWidth="1"/>
    <col min="12" max="12" width="26.85546875" customWidth="1"/>
    <col min="13" max="13" width="16.7109375" style="2" customWidth="1"/>
    <col min="14" max="14" width="22.7109375" style="600" customWidth="1"/>
    <col min="15" max="15" width="16.7109375" customWidth="1"/>
    <col min="16" max="16" width="23.28515625" customWidth="1"/>
    <col min="17" max="19" width="22.7109375" customWidth="1"/>
    <col min="20" max="20" width="16.7109375" style="2" customWidth="1"/>
    <col min="21" max="21" width="17.7109375" customWidth="1"/>
    <col min="22" max="23" width="17.42578125" customWidth="1"/>
    <col min="24" max="24" width="16.7109375" style="2" customWidth="1"/>
    <col min="25" max="25" width="18" style="2" customWidth="1"/>
    <col min="26" max="26" width="50.140625" customWidth="1"/>
    <col min="27" max="27" width="16.7109375" customWidth="1"/>
    <col min="28" max="29" width="24.7109375" customWidth="1"/>
    <col min="30" max="32" width="22.7109375" customWidth="1"/>
    <col min="33" max="33" width="28.7109375" customWidth="1"/>
    <col min="34" max="34" width="52.7109375" customWidth="1"/>
    <col min="35" max="35" width="16.5703125" customWidth="1"/>
    <col min="36" max="36" width="22.7109375" customWidth="1"/>
    <col min="37" max="37" width="24.7109375" customWidth="1"/>
    <col min="38" max="40" width="22.7109375" customWidth="1"/>
    <col min="41" max="41" width="28.85546875" customWidth="1"/>
    <col min="42" max="42" width="51.7109375" customWidth="1"/>
    <col min="43" max="43" width="16.7109375" customWidth="1"/>
    <col min="44" max="44" width="22.7109375" customWidth="1"/>
    <col min="45" max="45" width="24.7109375" customWidth="1"/>
    <col min="46" max="48" width="22.7109375" customWidth="1"/>
    <col min="49" max="49" width="28.85546875" customWidth="1"/>
    <col min="50" max="50" width="26.7109375" style="2" customWidth="1"/>
    <col min="51" max="51" width="44.7109375" customWidth="1"/>
    <col min="52" max="52" width="20.7109375" customWidth="1"/>
    <col min="53" max="53" width="44.7109375" customWidth="1"/>
    <col min="54" max="54" width="26.7109375" style="2" customWidth="1"/>
    <col min="55" max="55" width="23" customWidth="1"/>
    <col min="56" max="56" width="25.85546875" customWidth="1"/>
    <col min="57" max="57" width="32.7109375" style="2" customWidth="1"/>
    <col min="58" max="58" width="31.42578125" style="600" customWidth="1"/>
    <col min="59" max="59" width="34.28515625" style="600" customWidth="1"/>
    <col min="60" max="62" width="13.42578125" style="2" customWidth="1"/>
    <col min="63" max="63" width="14.28515625" style="2" customWidth="1"/>
    <col min="64" max="64" width="14.5703125" style="2" customWidth="1"/>
    <col min="65" max="67" width="15.85546875" style="2" customWidth="1"/>
    <col min="68" max="68" width="15.85546875" style="600" customWidth="1"/>
    <col min="69" max="75" width="13.5703125" style="2" customWidth="1"/>
    <col min="76" max="160" width="9.140625" style="3"/>
  </cols>
  <sheetData>
    <row r="1" spans="1:76" s="3" customFormat="1" ht="27" customHeight="1">
      <c r="A1" s="476" t="s">
        <v>798</v>
      </c>
      <c r="B1" s="477"/>
      <c r="C1" s="478"/>
      <c r="D1" s="1252" t="s">
        <v>684</v>
      </c>
      <c r="E1" s="1258" t="s">
        <v>679</v>
      </c>
      <c r="F1" s="1260" t="s">
        <v>680</v>
      </c>
      <c r="G1" s="1260"/>
      <c r="H1" s="1260"/>
      <c r="I1" s="1261"/>
      <c r="J1" s="1263" t="s">
        <v>685</v>
      </c>
      <c r="K1" s="1265" t="s">
        <v>686</v>
      </c>
      <c r="L1" s="1241"/>
      <c r="M1" s="1240" t="s">
        <v>683</v>
      </c>
      <c r="N1" s="1241"/>
      <c r="O1" s="1240" t="s">
        <v>687</v>
      </c>
      <c r="P1" s="1241"/>
      <c r="Q1" s="1242" t="s">
        <v>678</v>
      </c>
      <c r="R1" s="1242"/>
      <c r="S1" s="1243"/>
      <c r="T1" s="1244" t="s">
        <v>672</v>
      </c>
      <c r="U1" s="1245"/>
      <c r="V1" s="1245"/>
      <c r="W1" s="1246"/>
      <c r="X1" s="1244" t="s">
        <v>698</v>
      </c>
      <c r="Y1" s="1245"/>
      <c r="Z1" s="1245"/>
      <c r="AA1" s="1245"/>
      <c r="AB1" s="1245"/>
      <c r="AC1" s="1245"/>
      <c r="AD1" s="1245"/>
      <c r="AE1" s="1245"/>
      <c r="AF1" s="1245"/>
      <c r="AG1" s="1246"/>
      <c r="AH1" s="1244" t="s">
        <v>699</v>
      </c>
      <c r="AI1" s="1245"/>
      <c r="AJ1" s="1245"/>
      <c r="AK1" s="1245"/>
      <c r="AL1" s="1245"/>
      <c r="AM1" s="1245"/>
      <c r="AN1" s="1245"/>
      <c r="AO1" s="1245"/>
      <c r="AP1" s="1244" t="s">
        <v>700</v>
      </c>
      <c r="AQ1" s="1245"/>
      <c r="AR1" s="1245"/>
      <c r="AS1" s="1245"/>
      <c r="AT1" s="1245"/>
      <c r="AU1" s="1245"/>
      <c r="AV1" s="1245"/>
      <c r="AW1" s="1245"/>
      <c r="AX1" s="1252" t="s">
        <v>27</v>
      </c>
      <c r="AY1" s="1254" t="s">
        <v>691</v>
      </c>
      <c r="AZ1" s="1255"/>
      <c r="BA1" s="1255"/>
      <c r="BB1" s="1231" t="s">
        <v>670</v>
      </c>
      <c r="BC1" s="1232"/>
      <c r="BD1" s="1233"/>
      <c r="BE1" s="1234" t="s">
        <v>814</v>
      </c>
      <c r="BF1" s="1235"/>
      <c r="BG1" s="1236"/>
      <c r="BH1" s="1237" t="s">
        <v>688</v>
      </c>
      <c r="BI1" s="1238"/>
      <c r="BJ1" s="1238"/>
      <c r="BK1" s="1238"/>
      <c r="BL1" s="1238"/>
      <c r="BM1" s="1238"/>
      <c r="BN1" s="1238"/>
      <c r="BO1" s="1238"/>
      <c r="BP1" s="1238"/>
      <c r="BQ1" s="1238"/>
      <c r="BR1" s="1238"/>
      <c r="BS1" s="1238"/>
      <c r="BT1" s="1238"/>
      <c r="BU1" s="1238"/>
      <c r="BV1" s="1238"/>
      <c r="BW1" s="1239"/>
    </row>
    <row r="2" spans="1:76" s="3" customFormat="1" ht="17.25" customHeight="1" thickBot="1">
      <c r="A2" s="479" t="s">
        <v>1003</v>
      </c>
      <c r="B2" s="480"/>
      <c r="C2" s="481"/>
      <c r="D2" s="1253"/>
      <c r="E2" s="1259"/>
      <c r="F2" s="1262"/>
      <c r="G2" s="1262"/>
      <c r="H2" s="1262"/>
      <c r="I2" s="1241"/>
      <c r="J2" s="1264"/>
      <c r="K2" s="1266"/>
      <c r="L2" s="1241"/>
      <c r="M2" s="1240"/>
      <c r="N2" s="1241"/>
      <c r="O2" s="1240"/>
      <c r="P2" s="1241"/>
      <c r="Q2" s="1242"/>
      <c r="R2" s="1242"/>
      <c r="S2" s="1243"/>
      <c r="T2" s="1247"/>
      <c r="U2" s="1248"/>
      <c r="V2" s="1248"/>
      <c r="W2" s="1249"/>
      <c r="X2" s="1247"/>
      <c r="Y2" s="1248"/>
      <c r="Z2" s="1248"/>
      <c r="AA2" s="1248"/>
      <c r="AB2" s="1248"/>
      <c r="AC2" s="1248"/>
      <c r="AD2" s="1248"/>
      <c r="AE2" s="1248"/>
      <c r="AF2" s="1248"/>
      <c r="AG2" s="1249"/>
      <c r="AH2" s="1247"/>
      <c r="AI2" s="1248"/>
      <c r="AJ2" s="1248"/>
      <c r="AK2" s="1248"/>
      <c r="AL2" s="1248"/>
      <c r="AM2" s="1248"/>
      <c r="AN2" s="1248"/>
      <c r="AO2" s="1248"/>
      <c r="AP2" s="1247"/>
      <c r="AQ2" s="1248"/>
      <c r="AR2" s="1248"/>
      <c r="AS2" s="1248"/>
      <c r="AT2" s="1248"/>
      <c r="AU2" s="1248"/>
      <c r="AV2" s="1248"/>
      <c r="AW2" s="1248"/>
      <c r="AX2" s="1253"/>
      <c r="AY2" s="1256"/>
      <c r="AZ2" s="1257"/>
      <c r="BA2" s="1257"/>
      <c r="BB2" s="1234"/>
      <c r="BC2" s="1235"/>
      <c r="BD2" s="1236"/>
      <c r="BE2" s="1234"/>
      <c r="BF2" s="1235"/>
      <c r="BG2" s="1236"/>
      <c r="BH2" s="1237"/>
      <c r="BI2" s="1238"/>
      <c r="BJ2" s="1238"/>
      <c r="BK2" s="1238"/>
      <c r="BL2" s="1238"/>
      <c r="BM2" s="1238"/>
      <c r="BN2" s="1238"/>
      <c r="BO2" s="1238"/>
      <c r="BP2" s="1238"/>
      <c r="BQ2" s="1238"/>
      <c r="BR2" s="1238"/>
      <c r="BS2" s="1238"/>
      <c r="BT2" s="1238"/>
      <c r="BU2" s="1238"/>
      <c r="BV2" s="1238"/>
      <c r="BW2" s="1239"/>
    </row>
    <row r="3" spans="1:76" s="3" customFormat="1" ht="13.5" customHeight="1" thickBot="1">
      <c r="A3" s="1250" t="s">
        <v>645</v>
      </c>
      <c r="B3" s="1250" t="s">
        <v>646</v>
      </c>
      <c r="C3" s="1250" t="s">
        <v>647</v>
      </c>
      <c r="D3" s="1250" t="s">
        <v>705</v>
      </c>
      <c r="E3" s="1250" t="s">
        <v>648</v>
      </c>
      <c r="F3" s="1250" t="s">
        <v>681</v>
      </c>
      <c r="G3" s="1250" t="s">
        <v>913</v>
      </c>
      <c r="H3" s="1267" t="s">
        <v>1004</v>
      </c>
      <c r="I3" s="1269" t="s">
        <v>682</v>
      </c>
      <c r="J3" s="1271" t="s">
        <v>649</v>
      </c>
      <c r="K3" s="1273" t="s">
        <v>1005</v>
      </c>
      <c r="L3" s="1250" t="s">
        <v>657</v>
      </c>
      <c r="M3" s="1250" t="s">
        <v>650</v>
      </c>
      <c r="N3" s="1250" t="s">
        <v>656</v>
      </c>
      <c r="O3" s="1250" t="s">
        <v>1079</v>
      </c>
      <c r="P3" s="1250" t="s">
        <v>1080</v>
      </c>
      <c r="Q3" s="1250" t="s">
        <v>651</v>
      </c>
      <c r="R3" s="1250" t="s">
        <v>652</v>
      </c>
      <c r="S3" s="1250" t="s">
        <v>653</v>
      </c>
      <c r="T3" s="1250" t="s">
        <v>654</v>
      </c>
      <c r="U3" s="1250" t="s">
        <v>701</v>
      </c>
      <c r="V3" s="1250" t="s">
        <v>702</v>
      </c>
      <c r="W3" s="1250" t="s">
        <v>703</v>
      </c>
      <c r="X3" s="1250" t="s">
        <v>697</v>
      </c>
      <c r="Y3" s="860"/>
      <c r="Z3" s="1273" t="s">
        <v>1002</v>
      </c>
      <c r="AA3" s="1269" t="s">
        <v>673</v>
      </c>
      <c r="AB3" s="1269" t="s">
        <v>674</v>
      </c>
      <c r="AC3" s="1269" t="s">
        <v>675</v>
      </c>
      <c r="AD3" s="1269" t="s">
        <v>676</v>
      </c>
      <c r="AE3" s="1269" t="s">
        <v>677</v>
      </c>
      <c r="AF3" s="1275" t="s">
        <v>655</v>
      </c>
      <c r="AG3" s="1275" t="s">
        <v>976</v>
      </c>
      <c r="AH3" s="1277" t="s">
        <v>975</v>
      </c>
      <c r="AI3" s="1269" t="s">
        <v>673</v>
      </c>
      <c r="AJ3" s="1269" t="s">
        <v>674</v>
      </c>
      <c r="AK3" s="1269" t="s">
        <v>675</v>
      </c>
      <c r="AL3" s="1269" t="s">
        <v>676</v>
      </c>
      <c r="AM3" s="1269" t="s">
        <v>677</v>
      </c>
      <c r="AN3" s="1275" t="s">
        <v>655</v>
      </c>
      <c r="AO3" s="1275" t="s">
        <v>976</v>
      </c>
      <c r="AP3" s="1277" t="s">
        <v>974</v>
      </c>
      <c r="AQ3" s="1250" t="s">
        <v>673</v>
      </c>
      <c r="AR3" s="1250" t="s">
        <v>1006</v>
      </c>
      <c r="AS3" s="1250" t="s">
        <v>1007</v>
      </c>
      <c r="AT3" s="1250" t="s">
        <v>1008</v>
      </c>
      <c r="AU3" s="1250" t="s">
        <v>1009</v>
      </c>
      <c r="AV3" s="1279" t="s">
        <v>655</v>
      </c>
      <c r="AW3" s="1279" t="s">
        <v>976</v>
      </c>
      <c r="AX3" s="1250" t="s">
        <v>692</v>
      </c>
      <c r="AY3" s="1273" t="s">
        <v>815</v>
      </c>
      <c r="AZ3" s="1281" t="s">
        <v>776</v>
      </c>
      <c r="BA3" s="1273" t="s">
        <v>820</v>
      </c>
      <c r="BB3" s="1250" t="s">
        <v>689</v>
      </c>
      <c r="BC3" s="1250" t="s">
        <v>671</v>
      </c>
      <c r="BD3" s="1250" t="s">
        <v>978</v>
      </c>
      <c r="BE3" s="1281" t="s">
        <v>1081</v>
      </c>
      <c r="BF3" s="1281" t="s">
        <v>977</v>
      </c>
      <c r="BG3" s="1281" t="s">
        <v>979</v>
      </c>
      <c r="BH3" s="1297"/>
      <c r="BI3" s="1295"/>
      <c r="BJ3" s="1295"/>
      <c r="BK3" s="1295"/>
      <c r="BL3" s="1298"/>
      <c r="BM3" s="1295"/>
      <c r="BN3" s="1295"/>
      <c r="BO3" s="1295"/>
      <c r="BP3" s="1295"/>
      <c r="BQ3" s="1295"/>
      <c r="BR3" s="1295"/>
      <c r="BS3" s="1295"/>
      <c r="BT3" s="1295"/>
      <c r="BU3" s="1295"/>
      <c r="BV3" s="1295"/>
      <c r="BW3" s="1295"/>
      <c r="BX3" s="300"/>
    </row>
    <row r="4" spans="1:76" s="3" customFormat="1" ht="13.5" customHeight="1" thickBot="1">
      <c r="A4" s="1250"/>
      <c r="B4" s="1250"/>
      <c r="C4" s="1250"/>
      <c r="D4" s="1250"/>
      <c r="E4" s="1250"/>
      <c r="F4" s="1250"/>
      <c r="G4" s="1250"/>
      <c r="H4" s="1268"/>
      <c r="I4" s="1269"/>
      <c r="J4" s="1271"/>
      <c r="K4" s="1273"/>
      <c r="L4" s="1250"/>
      <c r="M4" s="1250"/>
      <c r="N4" s="1250"/>
      <c r="O4" s="1250"/>
      <c r="P4" s="1250"/>
      <c r="Q4" s="1250"/>
      <c r="R4" s="1250"/>
      <c r="S4" s="1250"/>
      <c r="T4" s="1250"/>
      <c r="U4" s="1250"/>
      <c r="V4" s="1250"/>
      <c r="W4" s="1250"/>
      <c r="X4" s="1250"/>
      <c r="Y4" s="861"/>
      <c r="Z4" s="1273"/>
      <c r="AA4" s="1269"/>
      <c r="AB4" s="1269"/>
      <c r="AC4" s="1269"/>
      <c r="AD4" s="1269"/>
      <c r="AE4" s="1269"/>
      <c r="AF4" s="1275"/>
      <c r="AG4" s="1275"/>
      <c r="AH4" s="1277"/>
      <c r="AI4" s="1269"/>
      <c r="AJ4" s="1269"/>
      <c r="AK4" s="1269"/>
      <c r="AL4" s="1269"/>
      <c r="AM4" s="1269"/>
      <c r="AN4" s="1275"/>
      <c r="AO4" s="1275"/>
      <c r="AP4" s="1277"/>
      <c r="AQ4" s="1250"/>
      <c r="AR4" s="1250"/>
      <c r="AS4" s="1250"/>
      <c r="AT4" s="1250"/>
      <c r="AU4" s="1250"/>
      <c r="AV4" s="1279"/>
      <c r="AW4" s="1279"/>
      <c r="AX4" s="1250"/>
      <c r="AY4" s="1273"/>
      <c r="AZ4" s="1282"/>
      <c r="BA4" s="1273"/>
      <c r="BB4" s="1250"/>
      <c r="BC4" s="1250"/>
      <c r="BD4" s="1250"/>
      <c r="BE4" s="1282"/>
      <c r="BF4" s="1282"/>
      <c r="BG4" s="1282"/>
      <c r="BH4" s="1297"/>
      <c r="BI4" s="1295"/>
      <c r="BJ4" s="1295"/>
      <c r="BK4" s="1295"/>
      <c r="BL4" s="1298"/>
      <c r="BM4" s="1295"/>
      <c r="BN4" s="1295"/>
      <c r="BO4" s="1295"/>
      <c r="BP4" s="1295"/>
      <c r="BQ4" s="1295"/>
      <c r="BR4" s="1295"/>
      <c r="BS4" s="1295"/>
      <c r="BT4" s="1295"/>
      <c r="BU4" s="1295"/>
      <c r="BV4" s="1295"/>
      <c r="BW4" s="1295"/>
    </row>
    <row r="5" spans="1:76" s="3" customFormat="1" ht="13.5" customHeight="1" thickBot="1">
      <c r="A5" s="1250"/>
      <c r="B5" s="1250"/>
      <c r="C5" s="1250"/>
      <c r="D5" s="1250"/>
      <c r="E5" s="1250"/>
      <c r="F5" s="1250"/>
      <c r="G5" s="1250"/>
      <c r="H5" s="1268"/>
      <c r="I5" s="1269"/>
      <c r="J5" s="1271"/>
      <c r="K5" s="1273"/>
      <c r="L5" s="1250"/>
      <c r="M5" s="1250"/>
      <c r="N5" s="1250"/>
      <c r="O5" s="1250"/>
      <c r="P5" s="1250"/>
      <c r="Q5" s="1250"/>
      <c r="R5" s="1250"/>
      <c r="S5" s="1250"/>
      <c r="T5" s="1250"/>
      <c r="U5" s="1250"/>
      <c r="V5" s="1250"/>
      <c r="W5" s="1250"/>
      <c r="X5" s="1250"/>
      <c r="Y5" s="861"/>
      <c r="Z5" s="1273"/>
      <c r="AA5" s="1269"/>
      <c r="AB5" s="1269"/>
      <c r="AC5" s="1269"/>
      <c r="AD5" s="1269"/>
      <c r="AE5" s="1269"/>
      <c r="AF5" s="1275"/>
      <c r="AG5" s="1275"/>
      <c r="AH5" s="1277"/>
      <c r="AI5" s="1269"/>
      <c r="AJ5" s="1269"/>
      <c r="AK5" s="1269"/>
      <c r="AL5" s="1269"/>
      <c r="AM5" s="1269"/>
      <c r="AN5" s="1275"/>
      <c r="AO5" s="1275"/>
      <c r="AP5" s="1277"/>
      <c r="AQ5" s="1250"/>
      <c r="AR5" s="1250"/>
      <c r="AS5" s="1250"/>
      <c r="AT5" s="1250"/>
      <c r="AU5" s="1250"/>
      <c r="AV5" s="1279"/>
      <c r="AW5" s="1279"/>
      <c r="AX5" s="1250"/>
      <c r="AY5" s="1273"/>
      <c r="AZ5" s="1282"/>
      <c r="BA5" s="1273"/>
      <c r="BB5" s="1250"/>
      <c r="BC5" s="1250"/>
      <c r="BD5" s="1250"/>
      <c r="BE5" s="1282"/>
      <c r="BF5" s="1282"/>
      <c r="BG5" s="1282"/>
      <c r="BH5" s="1297"/>
      <c r="BI5" s="1295"/>
      <c r="BJ5" s="1295"/>
      <c r="BK5" s="1295"/>
      <c r="BL5" s="1298"/>
      <c r="BM5" s="1295"/>
      <c r="BN5" s="1295"/>
      <c r="BO5" s="1295"/>
      <c r="BP5" s="1295"/>
      <c r="BQ5" s="1295"/>
      <c r="BR5" s="1295"/>
      <c r="BS5" s="1295"/>
      <c r="BT5" s="1295"/>
      <c r="BU5" s="1295"/>
      <c r="BV5" s="1295"/>
      <c r="BW5" s="1295"/>
    </row>
    <row r="6" spans="1:76" s="3" customFormat="1" ht="13.5" customHeight="1" thickBot="1">
      <c r="A6" s="1250"/>
      <c r="B6" s="1250"/>
      <c r="C6" s="1250"/>
      <c r="D6" s="1250"/>
      <c r="E6" s="1250"/>
      <c r="F6" s="1250"/>
      <c r="G6" s="1250"/>
      <c r="H6" s="1268"/>
      <c r="I6" s="1269"/>
      <c r="J6" s="1271"/>
      <c r="K6" s="1273"/>
      <c r="L6" s="1250"/>
      <c r="M6" s="1250"/>
      <c r="N6" s="1250"/>
      <c r="O6" s="1250"/>
      <c r="P6" s="1250"/>
      <c r="Q6" s="1250"/>
      <c r="R6" s="1250"/>
      <c r="S6" s="1250"/>
      <c r="T6" s="1250"/>
      <c r="U6" s="1250"/>
      <c r="V6" s="1250"/>
      <c r="W6" s="1250"/>
      <c r="X6" s="1250"/>
      <c r="Y6" s="861"/>
      <c r="Z6" s="1273"/>
      <c r="AA6" s="1269"/>
      <c r="AB6" s="1269"/>
      <c r="AC6" s="1269"/>
      <c r="AD6" s="1269"/>
      <c r="AE6" s="1269"/>
      <c r="AF6" s="1275"/>
      <c r="AG6" s="1275"/>
      <c r="AH6" s="1277"/>
      <c r="AI6" s="1269"/>
      <c r="AJ6" s="1269"/>
      <c r="AK6" s="1269"/>
      <c r="AL6" s="1269"/>
      <c r="AM6" s="1269"/>
      <c r="AN6" s="1275"/>
      <c r="AO6" s="1275"/>
      <c r="AP6" s="1277"/>
      <c r="AQ6" s="1250"/>
      <c r="AR6" s="1250"/>
      <c r="AS6" s="1250"/>
      <c r="AT6" s="1250"/>
      <c r="AU6" s="1250"/>
      <c r="AV6" s="1279"/>
      <c r="AW6" s="1279"/>
      <c r="AX6" s="1250"/>
      <c r="AY6" s="1273"/>
      <c r="AZ6" s="1282"/>
      <c r="BA6" s="1273"/>
      <c r="BB6" s="1250"/>
      <c r="BC6" s="1250"/>
      <c r="BD6" s="1250"/>
      <c r="BE6" s="1282"/>
      <c r="BF6" s="1282"/>
      <c r="BG6" s="1282"/>
      <c r="BH6" s="1299"/>
      <c r="BI6" s="1300"/>
      <c r="BJ6" s="1300"/>
      <c r="BK6" s="1300"/>
      <c r="BL6" s="1301"/>
      <c r="BM6" s="1295"/>
      <c r="BN6" s="1295"/>
      <c r="BO6" s="1295"/>
      <c r="BP6" s="1295"/>
      <c r="BQ6" s="1295"/>
      <c r="BR6" s="1295"/>
      <c r="BS6" s="1295"/>
      <c r="BT6" s="1295"/>
      <c r="BU6" s="1295"/>
      <c r="BV6" s="1295"/>
      <c r="BW6" s="1295"/>
    </row>
    <row r="7" spans="1:76" s="3" customFormat="1" ht="13.5" customHeight="1" thickBot="1">
      <c r="A7" s="1250"/>
      <c r="B7" s="1250"/>
      <c r="C7" s="1250"/>
      <c r="D7" s="1250"/>
      <c r="E7" s="1250"/>
      <c r="F7" s="1250"/>
      <c r="G7" s="1250"/>
      <c r="H7" s="1268"/>
      <c r="I7" s="1269"/>
      <c r="J7" s="1271"/>
      <c r="K7" s="1273"/>
      <c r="L7" s="1250"/>
      <c r="M7" s="1250"/>
      <c r="N7" s="1250"/>
      <c r="O7" s="1250"/>
      <c r="P7" s="1250"/>
      <c r="Q7" s="1250"/>
      <c r="R7" s="1250"/>
      <c r="S7" s="1250"/>
      <c r="T7" s="1250"/>
      <c r="U7" s="1250"/>
      <c r="V7" s="1250"/>
      <c r="W7" s="1250"/>
      <c r="X7" s="1250"/>
      <c r="Y7" s="861" t="s">
        <v>1015</v>
      </c>
      <c r="Z7" s="1273"/>
      <c r="AA7" s="1269"/>
      <c r="AB7" s="1269"/>
      <c r="AC7" s="1269"/>
      <c r="AD7" s="1269"/>
      <c r="AE7" s="1269"/>
      <c r="AF7" s="1275"/>
      <c r="AG7" s="1275"/>
      <c r="AH7" s="1277"/>
      <c r="AI7" s="1269"/>
      <c r="AJ7" s="1269"/>
      <c r="AK7" s="1269"/>
      <c r="AL7" s="1269"/>
      <c r="AM7" s="1269"/>
      <c r="AN7" s="1275"/>
      <c r="AO7" s="1275"/>
      <c r="AP7" s="1277"/>
      <c r="AQ7" s="1250"/>
      <c r="AR7" s="1250"/>
      <c r="AS7" s="1250"/>
      <c r="AT7" s="1250"/>
      <c r="AU7" s="1250"/>
      <c r="AV7" s="1279"/>
      <c r="AW7" s="1279"/>
      <c r="AX7" s="1250"/>
      <c r="AY7" s="1273"/>
      <c r="AZ7" s="1282"/>
      <c r="BA7" s="1273"/>
      <c r="BB7" s="1250"/>
      <c r="BC7" s="1250"/>
      <c r="BD7" s="1250"/>
      <c r="BE7" s="1282"/>
      <c r="BF7" s="1282"/>
      <c r="BG7" s="1296"/>
      <c r="BH7" s="1302" t="s">
        <v>1</v>
      </c>
      <c r="BI7" s="1303"/>
      <c r="BJ7" s="1303"/>
      <c r="BK7" s="1303"/>
      <c r="BL7" s="1304"/>
      <c r="BM7" s="1308" t="s">
        <v>778</v>
      </c>
      <c r="BN7" s="1294"/>
      <c r="BO7" s="1294" t="s">
        <v>780</v>
      </c>
      <c r="BP7" s="1294"/>
      <c r="BQ7" s="1294" t="s">
        <v>779</v>
      </c>
      <c r="BR7" s="1294"/>
      <c r="BS7" s="1294"/>
      <c r="BT7" s="1294"/>
      <c r="BU7" s="1294" t="s">
        <v>782</v>
      </c>
      <c r="BV7" s="1294"/>
      <c r="BW7" s="1294"/>
    </row>
    <row r="8" spans="1:76" s="3" customFormat="1" ht="13.5" customHeight="1" thickBot="1">
      <c r="A8" s="1250"/>
      <c r="B8" s="1250"/>
      <c r="C8" s="1250"/>
      <c r="D8" s="1250"/>
      <c r="E8" s="1250"/>
      <c r="F8" s="1250"/>
      <c r="G8" s="1250"/>
      <c r="H8" s="1268"/>
      <c r="I8" s="1269"/>
      <c r="J8" s="1271"/>
      <c r="K8" s="1273"/>
      <c r="L8" s="1250"/>
      <c r="M8" s="1250"/>
      <c r="N8" s="1250"/>
      <c r="O8" s="1250"/>
      <c r="P8" s="1250"/>
      <c r="Q8" s="1250"/>
      <c r="R8" s="1250"/>
      <c r="S8" s="1250"/>
      <c r="T8" s="1250"/>
      <c r="U8" s="1250"/>
      <c r="V8" s="1250"/>
      <c r="W8" s="1250"/>
      <c r="X8" s="1250"/>
      <c r="Y8" s="861" t="s">
        <v>1018</v>
      </c>
      <c r="Z8" s="1273"/>
      <c r="AA8" s="1269"/>
      <c r="AB8" s="1269"/>
      <c r="AC8" s="1269"/>
      <c r="AD8" s="1269"/>
      <c r="AE8" s="1269"/>
      <c r="AF8" s="1275"/>
      <c r="AG8" s="1275"/>
      <c r="AH8" s="1277"/>
      <c r="AI8" s="1269"/>
      <c r="AJ8" s="1269"/>
      <c r="AK8" s="1269"/>
      <c r="AL8" s="1269"/>
      <c r="AM8" s="1269"/>
      <c r="AN8" s="1275"/>
      <c r="AO8" s="1275"/>
      <c r="AP8" s="1277"/>
      <c r="AQ8" s="1250"/>
      <c r="AR8" s="1250"/>
      <c r="AS8" s="1250"/>
      <c r="AT8" s="1250"/>
      <c r="AU8" s="1250"/>
      <c r="AV8" s="1279"/>
      <c r="AW8" s="1279"/>
      <c r="AX8" s="1250"/>
      <c r="AY8" s="1273"/>
      <c r="AZ8" s="1282"/>
      <c r="BA8" s="1273"/>
      <c r="BB8" s="1250"/>
      <c r="BC8" s="1250"/>
      <c r="BD8" s="1250"/>
      <c r="BE8" s="1282"/>
      <c r="BF8" s="1282"/>
      <c r="BG8" s="1296"/>
      <c r="BH8" s="1305"/>
      <c r="BI8" s="1306"/>
      <c r="BJ8" s="1306"/>
      <c r="BK8" s="1306"/>
      <c r="BL8" s="1307"/>
      <c r="BM8" s="1308"/>
      <c r="BN8" s="1294"/>
      <c r="BO8" s="1294"/>
      <c r="BP8" s="1294"/>
      <c r="BQ8" s="1294"/>
      <c r="BR8" s="1294"/>
      <c r="BS8" s="1294"/>
      <c r="BT8" s="1294"/>
      <c r="BU8" s="1294"/>
      <c r="BV8" s="1294"/>
      <c r="BW8" s="1294"/>
    </row>
    <row r="9" spans="1:76" s="3" customFormat="1" ht="13.5" customHeight="1" thickBot="1">
      <c r="A9" s="1250"/>
      <c r="B9" s="1250"/>
      <c r="C9" s="1250"/>
      <c r="D9" s="1250"/>
      <c r="E9" s="1250"/>
      <c r="F9" s="1250"/>
      <c r="G9" s="1250"/>
      <c r="H9" s="1268"/>
      <c r="I9" s="1269"/>
      <c r="J9" s="1271"/>
      <c r="K9" s="1273"/>
      <c r="L9" s="1250"/>
      <c r="M9" s="1250"/>
      <c r="N9" s="1250"/>
      <c r="O9" s="1250"/>
      <c r="P9" s="1250"/>
      <c r="Q9" s="1250"/>
      <c r="R9" s="1250"/>
      <c r="S9" s="1250"/>
      <c r="T9" s="1250"/>
      <c r="U9" s="1250"/>
      <c r="V9" s="1250"/>
      <c r="W9" s="1250"/>
      <c r="X9" s="1250"/>
      <c r="Y9" s="861" t="s">
        <v>1077</v>
      </c>
      <c r="Z9" s="1273"/>
      <c r="AA9" s="1269"/>
      <c r="AB9" s="1269"/>
      <c r="AC9" s="1269"/>
      <c r="AD9" s="1269"/>
      <c r="AE9" s="1269"/>
      <c r="AF9" s="1275"/>
      <c r="AG9" s="1275"/>
      <c r="AH9" s="1277"/>
      <c r="AI9" s="1269"/>
      <c r="AJ9" s="1269"/>
      <c r="AK9" s="1269"/>
      <c r="AL9" s="1269"/>
      <c r="AM9" s="1269"/>
      <c r="AN9" s="1275"/>
      <c r="AO9" s="1275"/>
      <c r="AP9" s="1277"/>
      <c r="AQ9" s="1250"/>
      <c r="AR9" s="1250"/>
      <c r="AS9" s="1250"/>
      <c r="AT9" s="1250"/>
      <c r="AU9" s="1250"/>
      <c r="AV9" s="1279"/>
      <c r="AW9" s="1279"/>
      <c r="AX9" s="1250"/>
      <c r="AY9" s="1273"/>
      <c r="AZ9" s="1282"/>
      <c r="BA9" s="1273"/>
      <c r="BB9" s="1250"/>
      <c r="BC9" s="1250"/>
      <c r="BD9" s="1250"/>
      <c r="BE9" s="1282"/>
      <c r="BF9" s="1282"/>
      <c r="BG9" s="1282"/>
      <c r="BH9" s="1286" t="s">
        <v>983</v>
      </c>
      <c r="BI9" s="1289" t="s">
        <v>982</v>
      </c>
      <c r="BJ9" s="1291" t="s">
        <v>981</v>
      </c>
      <c r="BK9" s="1283" t="s">
        <v>984</v>
      </c>
      <c r="BL9" s="1283" t="s">
        <v>985</v>
      </c>
      <c r="BM9" s="1284" t="s">
        <v>986</v>
      </c>
      <c r="BN9" s="1284" t="s">
        <v>987</v>
      </c>
      <c r="BO9" s="1284" t="s">
        <v>781</v>
      </c>
      <c r="BP9" s="1284" t="s">
        <v>669</v>
      </c>
      <c r="BQ9" s="1284" t="s">
        <v>887</v>
      </c>
      <c r="BR9" s="1284" t="s">
        <v>888</v>
      </c>
      <c r="BS9" s="1284" t="s">
        <v>889</v>
      </c>
      <c r="BT9" s="1284" t="s">
        <v>799</v>
      </c>
      <c r="BU9" s="1284" t="s">
        <v>890</v>
      </c>
      <c r="BV9" s="1284" t="s">
        <v>980</v>
      </c>
      <c r="BW9" s="1284" t="s">
        <v>891</v>
      </c>
    </row>
    <row r="10" spans="1:76" s="3" customFormat="1" ht="13.5" customHeight="1" thickBot="1">
      <c r="A10" s="1250"/>
      <c r="B10" s="1250"/>
      <c r="C10" s="1250"/>
      <c r="D10" s="1250"/>
      <c r="E10" s="1250"/>
      <c r="F10" s="1250"/>
      <c r="G10" s="1250"/>
      <c r="H10" s="1268"/>
      <c r="I10" s="1269"/>
      <c r="J10" s="1271"/>
      <c r="K10" s="1273"/>
      <c r="L10" s="1250"/>
      <c r="M10" s="1250"/>
      <c r="N10" s="1250"/>
      <c r="O10" s="1250"/>
      <c r="P10" s="1250"/>
      <c r="Q10" s="1250"/>
      <c r="R10" s="1250"/>
      <c r="S10" s="1250"/>
      <c r="T10" s="1250"/>
      <c r="U10" s="1250"/>
      <c r="V10" s="1250"/>
      <c r="W10" s="1250"/>
      <c r="X10" s="1250"/>
      <c r="Y10" s="861"/>
      <c r="Z10" s="1273"/>
      <c r="AA10" s="1269"/>
      <c r="AB10" s="1269"/>
      <c r="AC10" s="1269"/>
      <c r="AD10" s="1269"/>
      <c r="AE10" s="1269"/>
      <c r="AF10" s="1275"/>
      <c r="AG10" s="1275"/>
      <c r="AH10" s="1277"/>
      <c r="AI10" s="1269"/>
      <c r="AJ10" s="1269"/>
      <c r="AK10" s="1269"/>
      <c r="AL10" s="1269"/>
      <c r="AM10" s="1269"/>
      <c r="AN10" s="1275"/>
      <c r="AO10" s="1275"/>
      <c r="AP10" s="1277"/>
      <c r="AQ10" s="1250"/>
      <c r="AR10" s="1250"/>
      <c r="AS10" s="1250"/>
      <c r="AT10" s="1250"/>
      <c r="AU10" s="1250"/>
      <c r="AV10" s="1279"/>
      <c r="AW10" s="1279"/>
      <c r="AX10" s="1250"/>
      <c r="AY10" s="1273"/>
      <c r="AZ10" s="1282"/>
      <c r="BA10" s="1273"/>
      <c r="BB10" s="1250"/>
      <c r="BC10" s="1250"/>
      <c r="BD10" s="1250"/>
      <c r="BE10" s="1282"/>
      <c r="BF10" s="1282"/>
      <c r="BG10" s="1282"/>
      <c r="BH10" s="1287"/>
      <c r="BI10" s="1290"/>
      <c r="BJ10" s="1292"/>
      <c r="BK10" s="1284"/>
      <c r="BL10" s="1284"/>
      <c r="BM10" s="1284"/>
      <c r="BN10" s="1284"/>
      <c r="BO10" s="1284"/>
      <c r="BP10" s="1284"/>
      <c r="BQ10" s="1284"/>
      <c r="BR10" s="1284"/>
      <c r="BS10" s="1284"/>
      <c r="BT10" s="1284"/>
      <c r="BU10" s="1284"/>
      <c r="BV10" s="1284"/>
      <c r="BW10" s="1284"/>
    </row>
    <row r="11" spans="1:76" s="3" customFormat="1" ht="13.5" customHeight="1" thickBot="1">
      <c r="A11" s="1250"/>
      <c r="B11" s="1250"/>
      <c r="C11" s="1250"/>
      <c r="D11" s="1250"/>
      <c r="E11" s="1250"/>
      <c r="F11" s="1250"/>
      <c r="G11" s="1250"/>
      <c r="H11" s="1268"/>
      <c r="I11" s="1269"/>
      <c r="J11" s="1271"/>
      <c r="K11" s="1273"/>
      <c r="L11" s="1250"/>
      <c r="M11" s="1250"/>
      <c r="N11" s="1250"/>
      <c r="O11" s="1250"/>
      <c r="P11" s="1250"/>
      <c r="Q11" s="1250"/>
      <c r="R11" s="1250"/>
      <c r="S11" s="1250"/>
      <c r="T11" s="1250"/>
      <c r="U11" s="1250"/>
      <c r="V11" s="1250"/>
      <c r="W11" s="1250"/>
      <c r="X11" s="1250"/>
      <c r="Y11" s="861"/>
      <c r="Z11" s="1273"/>
      <c r="AA11" s="1269"/>
      <c r="AB11" s="1269"/>
      <c r="AC11" s="1269"/>
      <c r="AD11" s="1269"/>
      <c r="AE11" s="1269"/>
      <c r="AF11" s="1275"/>
      <c r="AG11" s="1275"/>
      <c r="AH11" s="1277"/>
      <c r="AI11" s="1269"/>
      <c r="AJ11" s="1269"/>
      <c r="AK11" s="1269"/>
      <c r="AL11" s="1269"/>
      <c r="AM11" s="1269"/>
      <c r="AN11" s="1275"/>
      <c r="AO11" s="1275"/>
      <c r="AP11" s="1277"/>
      <c r="AQ11" s="1250"/>
      <c r="AR11" s="1250"/>
      <c r="AS11" s="1250"/>
      <c r="AT11" s="1250"/>
      <c r="AU11" s="1250"/>
      <c r="AV11" s="1279"/>
      <c r="AW11" s="1279"/>
      <c r="AX11" s="1250"/>
      <c r="AY11" s="1273"/>
      <c r="AZ11" s="1282"/>
      <c r="BA11" s="1273"/>
      <c r="BB11" s="1250"/>
      <c r="BC11" s="1250"/>
      <c r="BD11" s="1250"/>
      <c r="BE11" s="1282"/>
      <c r="BF11" s="1282"/>
      <c r="BG11" s="1282"/>
      <c r="BH11" s="1287"/>
      <c r="BI11" s="1290"/>
      <c r="BJ11" s="1292"/>
      <c r="BK11" s="1284"/>
      <c r="BL11" s="1284"/>
      <c r="BM11" s="1284"/>
      <c r="BN11" s="1284"/>
      <c r="BO11" s="1284"/>
      <c r="BP11" s="1284"/>
      <c r="BQ11" s="1284"/>
      <c r="BR11" s="1284"/>
      <c r="BS11" s="1284"/>
      <c r="BT11" s="1284"/>
      <c r="BU11" s="1284"/>
      <c r="BV11" s="1284"/>
      <c r="BW11" s="1284"/>
    </row>
    <row r="12" spans="1:76" s="3" customFormat="1" ht="13.5" customHeight="1" thickBot="1">
      <c r="A12" s="1250"/>
      <c r="B12" s="1250"/>
      <c r="C12" s="1250"/>
      <c r="D12" s="1250"/>
      <c r="E12" s="1250"/>
      <c r="F12" s="1250"/>
      <c r="G12" s="1250"/>
      <c r="H12" s="1268"/>
      <c r="I12" s="1269"/>
      <c r="J12" s="1271"/>
      <c r="K12" s="1273"/>
      <c r="L12" s="1250"/>
      <c r="M12" s="1250"/>
      <c r="N12" s="1250"/>
      <c r="O12" s="1250"/>
      <c r="P12" s="1250"/>
      <c r="Q12" s="1250"/>
      <c r="R12" s="1250"/>
      <c r="S12" s="1250"/>
      <c r="T12" s="1250"/>
      <c r="U12" s="1250"/>
      <c r="V12" s="1250"/>
      <c r="W12" s="1250"/>
      <c r="X12" s="1250"/>
      <c r="Y12" s="861"/>
      <c r="Z12" s="1273"/>
      <c r="AA12" s="1269"/>
      <c r="AB12" s="1269"/>
      <c r="AC12" s="1269"/>
      <c r="AD12" s="1269"/>
      <c r="AE12" s="1269"/>
      <c r="AF12" s="1275"/>
      <c r="AG12" s="1275"/>
      <c r="AH12" s="1277"/>
      <c r="AI12" s="1269"/>
      <c r="AJ12" s="1269"/>
      <c r="AK12" s="1269"/>
      <c r="AL12" s="1269"/>
      <c r="AM12" s="1269"/>
      <c r="AN12" s="1275"/>
      <c r="AO12" s="1275"/>
      <c r="AP12" s="1277"/>
      <c r="AQ12" s="1250"/>
      <c r="AR12" s="1250"/>
      <c r="AS12" s="1250"/>
      <c r="AT12" s="1250"/>
      <c r="AU12" s="1250"/>
      <c r="AV12" s="1279"/>
      <c r="AW12" s="1279"/>
      <c r="AX12" s="1250"/>
      <c r="AY12" s="1273"/>
      <c r="AZ12" s="1282"/>
      <c r="BA12" s="1273"/>
      <c r="BB12" s="1250"/>
      <c r="BC12" s="1250"/>
      <c r="BD12" s="1250"/>
      <c r="BE12" s="1282"/>
      <c r="BF12" s="1282"/>
      <c r="BG12" s="1282"/>
      <c r="BH12" s="1287"/>
      <c r="BI12" s="1290"/>
      <c r="BJ12" s="1292"/>
      <c r="BK12" s="1284"/>
      <c r="BL12" s="1284"/>
      <c r="BM12" s="1284"/>
      <c r="BN12" s="1284"/>
      <c r="BO12" s="1284"/>
      <c r="BP12" s="1284"/>
      <c r="BQ12" s="1284"/>
      <c r="BR12" s="1284"/>
      <c r="BS12" s="1284"/>
      <c r="BT12" s="1284"/>
      <c r="BU12" s="1284"/>
      <c r="BV12" s="1284"/>
      <c r="BW12" s="1284"/>
    </row>
    <row r="13" spans="1:76" s="3" customFormat="1" ht="13.5" customHeight="1" thickBot="1">
      <c r="A13" s="1250"/>
      <c r="B13" s="1250"/>
      <c r="C13" s="1250"/>
      <c r="D13" s="1250"/>
      <c r="E13" s="1250"/>
      <c r="F13" s="1250"/>
      <c r="G13" s="1250"/>
      <c r="H13" s="1268"/>
      <c r="I13" s="1269"/>
      <c r="J13" s="1271"/>
      <c r="K13" s="1273"/>
      <c r="L13" s="1250"/>
      <c r="M13" s="1250"/>
      <c r="N13" s="1250"/>
      <c r="O13" s="1250"/>
      <c r="P13" s="1250"/>
      <c r="Q13" s="1250"/>
      <c r="R13" s="1250"/>
      <c r="S13" s="1250"/>
      <c r="T13" s="1250"/>
      <c r="U13" s="1250"/>
      <c r="V13" s="1250"/>
      <c r="W13" s="1250"/>
      <c r="X13" s="1250"/>
      <c r="Y13" s="861"/>
      <c r="Z13" s="1273"/>
      <c r="AA13" s="1269"/>
      <c r="AB13" s="1269"/>
      <c r="AC13" s="1269"/>
      <c r="AD13" s="1269"/>
      <c r="AE13" s="1269"/>
      <c r="AF13" s="1275"/>
      <c r="AG13" s="1275"/>
      <c r="AH13" s="1277"/>
      <c r="AI13" s="1269"/>
      <c r="AJ13" s="1269"/>
      <c r="AK13" s="1269"/>
      <c r="AL13" s="1269"/>
      <c r="AM13" s="1269"/>
      <c r="AN13" s="1275"/>
      <c r="AO13" s="1275"/>
      <c r="AP13" s="1277"/>
      <c r="AQ13" s="1250"/>
      <c r="AR13" s="1250"/>
      <c r="AS13" s="1250"/>
      <c r="AT13" s="1250"/>
      <c r="AU13" s="1250"/>
      <c r="AV13" s="1279"/>
      <c r="AW13" s="1279"/>
      <c r="AX13" s="1250"/>
      <c r="AY13" s="1273"/>
      <c r="AZ13" s="1282"/>
      <c r="BA13" s="1273"/>
      <c r="BB13" s="1250"/>
      <c r="BC13" s="1250"/>
      <c r="BD13" s="1250"/>
      <c r="BE13" s="1282"/>
      <c r="BF13" s="1282"/>
      <c r="BG13" s="1282"/>
      <c r="BH13" s="1287"/>
      <c r="BI13" s="1290"/>
      <c r="BJ13" s="1292"/>
      <c r="BK13" s="1284"/>
      <c r="BL13" s="1284"/>
      <c r="BM13" s="1284"/>
      <c r="BN13" s="1284"/>
      <c r="BO13" s="1284"/>
      <c r="BP13" s="1284"/>
      <c r="BQ13" s="1284"/>
      <c r="BR13" s="1284"/>
      <c r="BS13" s="1284"/>
      <c r="BT13" s="1284"/>
      <c r="BU13" s="1284"/>
      <c r="BV13" s="1284"/>
      <c r="BW13" s="1284"/>
    </row>
    <row r="14" spans="1:76" s="3" customFormat="1" ht="13.5" customHeight="1" thickBot="1">
      <c r="A14" s="1250"/>
      <c r="B14" s="1250"/>
      <c r="C14" s="1250"/>
      <c r="D14" s="1250"/>
      <c r="E14" s="1250"/>
      <c r="F14" s="1250"/>
      <c r="G14" s="1250"/>
      <c r="H14" s="1268"/>
      <c r="I14" s="1269"/>
      <c r="J14" s="1271"/>
      <c r="K14" s="1273"/>
      <c r="L14" s="1250"/>
      <c r="M14" s="1250"/>
      <c r="N14" s="1250"/>
      <c r="O14" s="1250"/>
      <c r="P14" s="1250"/>
      <c r="Q14" s="1250"/>
      <c r="R14" s="1250"/>
      <c r="S14" s="1250"/>
      <c r="T14" s="1250"/>
      <c r="U14" s="1250"/>
      <c r="V14" s="1250"/>
      <c r="W14" s="1250"/>
      <c r="X14" s="1250"/>
      <c r="Y14" s="862"/>
      <c r="Z14" s="1273"/>
      <c r="AA14" s="1269"/>
      <c r="AB14" s="1269"/>
      <c r="AC14" s="1269"/>
      <c r="AD14" s="1269"/>
      <c r="AE14" s="1269"/>
      <c r="AF14" s="1275"/>
      <c r="AG14" s="1275"/>
      <c r="AH14" s="1277"/>
      <c r="AI14" s="1269"/>
      <c r="AJ14" s="1269"/>
      <c r="AK14" s="1269"/>
      <c r="AL14" s="1269"/>
      <c r="AM14" s="1269"/>
      <c r="AN14" s="1275"/>
      <c r="AO14" s="1275"/>
      <c r="AP14" s="1277"/>
      <c r="AQ14" s="1250"/>
      <c r="AR14" s="1250"/>
      <c r="AS14" s="1250"/>
      <c r="AT14" s="1250"/>
      <c r="AU14" s="1250"/>
      <c r="AV14" s="1279"/>
      <c r="AW14" s="1279"/>
      <c r="AX14" s="1250"/>
      <c r="AY14" s="1273"/>
      <c r="AZ14" s="1282"/>
      <c r="BA14" s="1273"/>
      <c r="BB14" s="1250"/>
      <c r="BC14" s="1250"/>
      <c r="BD14" s="1250"/>
      <c r="BE14" s="1282"/>
      <c r="BF14" s="1282"/>
      <c r="BG14" s="1282"/>
      <c r="BH14" s="1287"/>
      <c r="BI14" s="1290"/>
      <c r="BJ14" s="1292"/>
      <c r="BK14" s="1284"/>
      <c r="BL14" s="1284"/>
      <c r="BM14" s="1284"/>
      <c r="BN14" s="1284"/>
      <c r="BO14" s="1284"/>
      <c r="BP14" s="1284"/>
      <c r="BQ14" s="1284"/>
      <c r="BR14" s="1284"/>
      <c r="BS14" s="1284"/>
      <c r="BT14" s="1284"/>
      <c r="BU14" s="1284"/>
      <c r="BV14" s="1284"/>
      <c r="BW14" s="1284"/>
    </row>
    <row r="15" spans="1:76" s="3" customFormat="1" ht="13.5" customHeight="1" thickBot="1">
      <c r="A15" s="1250"/>
      <c r="B15" s="1250"/>
      <c r="C15" s="1250"/>
      <c r="D15" s="1250"/>
      <c r="E15" s="1250"/>
      <c r="F15" s="1250"/>
      <c r="G15" s="1250"/>
      <c r="H15" s="1268"/>
      <c r="I15" s="1269"/>
      <c r="J15" s="1271"/>
      <c r="K15" s="1273"/>
      <c r="L15" s="1250"/>
      <c r="M15" s="1250"/>
      <c r="N15" s="1250"/>
      <c r="O15" s="1250"/>
      <c r="P15" s="1250"/>
      <c r="Q15" s="1250"/>
      <c r="R15" s="1250"/>
      <c r="S15" s="1250"/>
      <c r="T15" s="1250"/>
      <c r="U15" s="1250"/>
      <c r="V15" s="1250"/>
      <c r="W15" s="1250"/>
      <c r="X15" s="1250"/>
      <c r="Y15" s="861"/>
      <c r="Z15" s="1273"/>
      <c r="AA15" s="1269"/>
      <c r="AB15" s="1269"/>
      <c r="AC15" s="1269"/>
      <c r="AD15" s="1269"/>
      <c r="AE15" s="1269"/>
      <c r="AF15" s="1275"/>
      <c r="AG15" s="1275"/>
      <c r="AH15" s="1277"/>
      <c r="AI15" s="1269"/>
      <c r="AJ15" s="1269"/>
      <c r="AK15" s="1269"/>
      <c r="AL15" s="1269"/>
      <c r="AM15" s="1269"/>
      <c r="AN15" s="1275"/>
      <c r="AO15" s="1275"/>
      <c r="AP15" s="1277"/>
      <c r="AQ15" s="1250"/>
      <c r="AR15" s="1250"/>
      <c r="AS15" s="1250"/>
      <c r="AT15" s="1250"/>
      <c r="AU15" s="1250"/>
      <c r="AV15" s="1279"/>
      <c r="AW15" s="1279"/>
      <c r="AX15" s="1250"/>
      <c r="AY15" s="1273"/>
      <c r="AZ15" s="1282"/>
      <c r="BA15" s="1273"/>
      <c r="BB15" s="1250"/>
      <c r="BC15" s="1250"/>
      <c r="BD15" s="1250"/>
      <c r="BE15" s="1282"/>
      <c r="BF15" s="1282"/>
      <c r="BG15" s="1282"/>
      <c r="BH15" s="1287"/>
      <c r="BI15" s="1290"/>
      <c r="BJ15" s="1292"/>
      <c r="BK15" s="1284"/>
      <c r="BL15" s="1284"/>
      <c r="BM15" s="1284"/>
      <c r="BN15" s="1284"/>
      <c r="BO15" s="1284"/>
      <c r="BP15" s="1284"/>
      <c r="BQ15" s="1284"/>
      <c r="BR15" s="1284"/>
      <c r="BS15" s="1284"/>
      <c r="BT15" s="1284"/>
      <c r="BU15" s="1284"/>
      <c r="BV15" s="1284"/>
      <c r="BW15" s="1284"/>
    </row>
    <row r="16" spans="1:76" s="3" customFormat="1" ht="13.5" customHeight="1">
      <c r="A16" s="1251"/>
      <c r="B16" s="1251"/>
      <c r="C16" s="1251"/>
      <c r="D16" s="1251"/>
      <c r="E16" s="1251"/>
      <c r="F16" s="1251"/>
      <c r="G16" s="1251"/>
      <c r="H16" s="1268"/>
      <c r="I16" s="1270"/>
      <c r="J16" s="1272"/>
      <c r="K16" s="1274"/>
      <c r="L16" s="1251"/>
      <c r="M16" s="1251"/>
      <c r="N16" s="1251"/>
      <c r="O16" s="1251"/>
      <c r="P16" s="1251"/>
      <c r="Q16" s="1251"/>
      <c r="R16" s="1251"/>
      <c r="S16" s="1251"/>
      <c r="T16" s="1251"/>
      <c r="U16" s="1251"/>
      <c r="V16" s="1251"/>
      <c r="W16" s="1251"/>
      <c r="X16" s="1251"/>
      <c r="Y16" s="861"/>
      <c r="Z16" s="1274"/>
      <c r="AA16" s="1270"/>
      <c r="AB16" s="1270"/>
      <c r="AC16" s="1270"/>
      <c r="AD16" s="1270"/>
      <c r="AE16" s="1270"/>
      <c r="AF16" s="1276"/>
      <c r="AG16" s="1276"/>
      <c r="AH16" s="1278"/>
      <c r="AI16" s="1270"/>
      <c r="AJ16" s="1270"/>
      <c r="AK16" s="1270"/>
      <c r="AL16" s="1270"/>
      <c r="AM16" s="1270"/>
      <c r="AN16" s="1276"/>
      <c r="AO16" s="1276"/>
      <c r="AP16" s="1278"/>
      <c r="AQ16" s="1251"/>
      <c r="AR16" s="1251"/>
      <c r="AS16" s="1251"/>
      <c r="AT16" s="1251"/>
      <c r="AU16" s="1251"/>
      <c r="AV16" s="1280"/>
      <c r="AW16" s="1280"/>
      <c r="AX16" s="1251"/>
      <c r="AY16" s="1274"/>
      <c r="AZ16" s="1282"/>
      <c r="BA16" s="1274"/>
      <c r="BB16" s="1251"/>
      <c r="BC16" s="1251"/>
      <c r="BD16" s="1251"/>
      <c r="BE16" s="1282"/>
      <c r="BF16" s="1282"/>
      <c r="BG16" s="1282"/>
      <c r="BH16" s="1288"/>
      <c r="BI16" s="1290"/>
      <c r="BJ16" s="1293"/>
      <c r="BK16" s="1285"/>
      <c r="BL16" s="1285"/>
      <c r="BM16" s="1285"/>
      <c r="BN16" s="1285"/>
      <c r="BO16" s="1285"/>
      <c r="BP16" s="1285"/>
      <c r="BQ16" s="1285"/>
      <c r="BR16" s="1285"/>
      <c r="BS16" s="1285"/>
      <c r="BT16" s="1285"/>
      <c r="BU16" s="1285"/>
      <c r="BV16" s="1285"/>
      <c r="BW16" s="1285"/>
    </row>
    <row r="17" spans="1:75" s="3" customFormat="1" ht="15.75" thickBot="1">
      <c r="A17" s="863" t="str">
        <f>HYPERLINK("#'INPUT Guide'!E6","(instructions)")</f>
        <v>(instructions)</v>
      </c>
      <c r="B17" s="863" t="str">
        <f>HYPERLINK("#'INPUT Guide'!E11","(instructions)")</f>
        <v>(instructions)</v>
      </c>
      <c r="C17" s="863" t="str">
        <f>HYPERLINK("#'INPUT Guide'!E15","(instructions)")</f>
        <v>(instructions)</v>
      </c>
      <c r="D17" s="863" t="str">
        <f>HYPERLINK("#'INPUT Guide'!E18","(instructions)")</f>
        <v>(instructions)</v>
      </c>
      <c r="E17" s="863" t="str">
        <f>HYPERLINK("#'INPUT Guide'!E21","(instructions)")</f>
        <v>(instructions)</v>
      </c>
      <c r="F17" s="863" t="str">
        <f>HYPERLINK("#'INPUT Guide'!E24","(instructions)")</f>
        <v>(instructions)</v>
      </c>
      <c r="G17" s="863" t="str">
        <f>HYPERLINK("#'INPUT Guide'!E29","(instructions)")</f>
        <v>(instructions)</v>
      </c>
      <c r="H17" s="863" t="str">
        <f>HYPERLINK("#'INPUT Guide'!E32","(instructions)")</f>
        <v>(instructions)</v>
      </c>
      <c r="I17" s="863" t="str">
        <f>HYPERLINK("#'INPUT Guide'!E65","(instructions)")</f>
        <v>(instructions)</v>
      </c>
      <c r="J17" s="864" t="str">
        <f>HYPERLINK("#'INPUT Guide'!E91","(instructions)")</f>
        <v>(instructions)</v>
      </c>
      <c r="K17" s="863" t="str">
        <f>HYPERLINK("#'INPUT Guide'!E93","(instructions)")</f>
        <v>(instructions)</v>
      </c>
      <c r="L17" s="865" t="str">
        <f>HYPERLINK("#'INPUT Guide'!E107","(instructions)")</f>
        <v>(instructions)</v>
      </c>
      <c r="M17" s="865" t="str">
        <f>HYPERLINK("#'INPUT Guide'!E112","(instructions)")</f>
        <v>(instructions)</v>
      </c>
      <c r="N17" s="865" t="str">
        <f>HYPERLINK("#'INPUT Guide'!E114","(instructions)")</f>
        <v>(instructions)</v>
      </c>
      <c r="O17" s="865" t="str">
        <f>HYPERLINK("#'INPUT Guide'!E117","(instructions)")</f>
        <v>(instructions)</v>
      </c>
      <c r="P17" s="865" t="str">
        <f>HYPERLINK("#'INPUT Guide'!E120","(instructions)")</f>
        <v>(instructions)</v>
      </c>
      <c r="Q17" s="865" t="str">
        <f>HYPERLINK("#'INPUT Guide'!E131","(instructions)")</f>
        <v>(instructions)</v>
      </c>
      <c r="R17" s="865" t="str">
        <f>HYPERLINK("#'INPUT Guide'!E133","(instructions)")</f>
        <v>(instructions)</v>
      </c>
      <c r="S17" s="865" t="str">
        <f>HYPERLINK("#'INPUT Guide'!E135","(instructions)")</f>
        <v>(instructions)</v>
      </c>
      <c r="T17" s="865" t="str">
        <f>HYPERLINK("#'INPUT Guide'!E137","(instructions)")</f>
        <v>(instructions)</v>
      </c>
      <c r="U17" s="865" t="str">
        <f>HYPERLINK("#'INPUT Guide'!E143","(instructions)")</f>
        <v>(instructions)</v>
      </c>
      <c r="V17" s="865" t="str">
        <f>HYPERLINK("#'INPUT Guide'!E148","(instructions)")</f>
        <v>(instructions)</v>
      </c>
      <c r="W17" s="865" t="str">
        <f>HYPERLINK("#'INPUT Guide'!E152","(instructions)")</f>
        <v>(instructions)</v>
      </c>
      <c r="X17" s="865" t="str">
        <f>HYPERLINK("#'INPUT Guide'!E155","(instructions)")</f>
        <v>(instructions)</v>
      </c>
      <c r="Y17" s="865" t="str">
        <f>HYPERLINK("#'INPUT Guide'!E159","(instructions)")</f>
        <v>(instructions)</v>
      </c>
      <c r="Z17" s="865" t="str">
        <f>HYPERLINK("#'INPUT Guide'!E221","(instructions)")</f>
        <v>(instructions)</v>
      </c>
      <c r="AA17" s="865" t="str">
        <f>HYPERLINK("#'INPUT Guide'!E227","(instructions)")</f>
        <v>(instructions)</v>
      </c>
      <c r="AB17" s="865" t="str">
        <f>HYPERLINK("#'INPUT Guide'!E232","(instructions)")</f>
        <v>(instructions)</v>
      </c>
      <c r="AC17" s="865" t="str">
        <f>HYPERLINK("#'INPUT Guide'!E239","(instructions)")</f>
        <v>(instructions)</v>
      </c>
      <c r="AD17" s="865" t="str">
        <f>HYPERLINK("#'INPUT Guide'!E251","(instructions)")</f>
        <v>(instructions)</v>
      </c>
      <c r="AE17" s="865" t="str">
        <f>HYPERLINK("#'INPUT Guide'!E256","(instructions)")</f>
        <v>(instructions)</v>
      </c>
      <c r="AF17" s="865" t="str">
        <f>HYPERLINK("#'INPUT Guide'!E263","(instructions)")</f>
        <v>(instructions)</v>
      </c>
      <c r="AG17" s="865" t="str">
        <f>HYPERLINK("#'INPUT Guide'!E268","(instructions)")</f>
        <v>(instructions)</v>
      </c>
      <c r="AH17" s="865" t="str">
        <f>HYPERLINK("#'INPUT Guide'!E221","(instructions)")</f>
        <v>(instructions)</v>
      </c>
      <c r="AI17" s="865" t="str">
        <f>HYPERLINK("#'INPUT Guide'!E227","(instructions)")</f>
        <v>(instructions)</v>
      </c>
      <c r="AJ17" s="865" t="str">
        <f>HYPERLINK("#'INPUT Guide'!E232","(instructions)")</f>
        <v>(instructions)</v>
      </c>
      <c r="AK17" s="865" t="str">
        <f>HYPERLINK("#'INPUT Guide'!E239","(instructions)")</f>
        <v>(instructions)</v>
      </c>
      <c r="AL17" s="865" t="str">
        <f>HYPERLINK("#'INPUT Guide'!E251","(instructions)")</f>
        <v>(instructions)</v>
      </c>
      <c r="AM17" s="865" t="str">
        <f>HYPERLINK("#'INPUT Guide'!E256","(instructions)")</f>
        <v>(instructions)</v>
      </c>
      <c r="AN17" s="865" t="str">
        <f>HYPERLINK("#'INPUT Guide'!E263","(instructions)")</f>
        <v>(instructions)</v>
      </c>
      <c r="AO17" s="865" t="str">
        <f>HYPERLINK("#'INPUT Guide'!E268","(instructions)")</f>
        <v>(instructions)</v>
      </c>
      <c r="AP17" s="865" t="str">
        <f>HYPERLINK("#'INPUT Guide'!E221","(instructions)")</f>
        <v>(instructions)</v>
      </c>
      <c r="AQ17" s="865" t="str">
        <f>HYPERLINK("#'INPUT Guide'!E227","(instructions)")</f>
        <v>(instructions)</v>
      </c>
      <c r="AR17" s="865" t="str">
        <f>HYPERLINK("#'INPUT Guide'!E232","(instructions)")</f>
        <v>(instructions)</v>
      </c>
      <c r="AS17" s="865" t="str">
        <f>HYPERLINK("#'INPUT Guide'!E239","(instructions)")</f>
        <v>(instructions)</v>
      </c>
      <c r="AT17" s="865" t="str">
        <f>HYPERLINK("#'INPUT Guide'!E251","(instructions)")</f>
        <v>(instructions)</v>
      </c>
      <c r="AU17" s="865" t="str">
        <f>HYPERLINK("#'INPUT Guide'!E256","(instructions)")</f>
        <v>(instructions)</v>
      </c>
      <c r="AV17" s="865" t="str">
        <f>HYPERLINK("#'INPUT Guide'!E263","(instructions)")</f>
        <v>(instructions)</v>
      </c>
      <c r="AW17" s="865" t="str">
        <f>HYPERLINK("#'INPUT Guide'!E268","(instructions)")</f>
        <v>(instructions)</v>
      </c>
      <c r="AX17" s="865" t="str">
        <f>HYPERLINK("#'INPUT Guide'!E273","(instructions)")</f>
        <v>(instructions)</v>
      </c>
      <c r="AY17" s="865" t="str">
        <f>HYPERLINK("#'INPUT Guide'!E276","(instructions)")</f>
        <v>(instructions)</v>
      </c>
      <c r="AZ17" s="865" t="str">
        <f>HYPERLINK("#'INPUT Guide'!E310","(instructions)")</f>
        <v>(instructions)</v>
      </c>
      <c r="BA17" s="865" t="str">
        <f>HYPERLINK("#'INPUT Guide'!E312","(instructions)")</f>
        <v>(instructions)</v>
      </c>
      <c r="BB17" s="865" t="str">
        <f>HYPERLINK("#'INPUT Guide'!E324","(instructions)")</f>
        <v>(instructions)</v>
      </c>
      <c r="BC17" s="865" t="str">
        <f>HYPERLINK("#'INPUT Guide'!E327","(instructions)")</f>
        <v>(instructions)</v>
      </c>
      <c r="BD17" s="865" t="str">
        <f>HYPERLINK("#'INPUT Guide'!E330","(instructions)")</f>
        <v>(instructions)</v>
      </c>
      <c r="BE17" s="865" t="str">
        <f>HYPERLINK("#'INPUT Guide'!E333","(instructions)")</f>
        <v>(instructions)</v>
      </c>
      <c r="BF17" s="865" t="str">
        <f>HYPERLINK("#'INPUT Guide'!E338","(instructions)")</f>
        <v>(instructions)</v>
      </c>
      <c r="BG17" s="865" t="str">
        <f>HYPERLINK("#'INPUT Guide'!E342","(instructions)")</f>
        <v>(instructions)</v>
      </c>
      <c r="BH17" s="865" t="str">
        <f t="shared" ref="BH17:BW17" si="0">HYPERLINK("#'INPUT Guide'!E345","(instructions)")</f>
        <v>(instructions)</v>
      </c>
      <c r="BI17" s="865" t="str">
        <f t="shared" si="0"/>
        <v>(instructions)</v>
      </c>
      <c r="BJ17" s="865" t="str">
        <f t="shared" si="0"/>
        <v>(instructions)</v>
      </c>
      <c r="BK17" s="865" t="str">
        <f t="shared" si="0"/>
        <v>(instructions)</v>
      </c>
      <c r="BL17" s="865" t="str">
        <f t="shared" si="0"/>
        <v>(instructions)</v>
      </c>
      <c r="BM17" s="865" t="str">
        <f t="shared" si="0"/>
        <v>(instructions)</v>
      </c>
      <c r="BN17" s="865" t="str">
        <f t="shared" si="0"/>
        <v>(instructions)</v>
      </c>
      <c r="BO17" s="865" t="str">
        <f t="shared" si="0"/>
        <v>(instructions)</v>
      </c>
      <c r="BP17" s="865" t="str">
        <f t="shared" si="0"/>
        <v>(instructions)</v>
      </c>
      <c r="BQ17" s="865" t="str">
        <f t="shared" si="0"/>
        <v>(instructions)</v>
      </c>
      <c r="BR17" s="865" t="str">
        <f t="shared" si="0"/>
        <v>(instructions)</v>
      </c>
      <c r="BS17" s="865" t="str">
        <f t="shared" si="0"/>
        <v>(instructions)</v>
      </c>
      <c r="BT17" s="865" t="str">
        <f t="shared" si="0"/>
        <v>(instructions)</v>
      </c>
      <c r="BU17" s="865" t="str">
        <f t="shared" si="0"/>
        <v>(instructions)</v>
      </c>
      <c r="BV17" s="865" t="str">
        <f t="shared" si="0"/>
        <v>(instructions)</v>
      </c>
      <c r="BW17" s="865" t="str">
        <f t="shared" si="0"/>
        <v>(instructions)</v>
      </c>
    </row>
    <row r="18" spans="1:75">
      <c r="C18" s="605"/>
      <c r="BW18" s="607"/>
    </row>
    <row r="19" spans="1:75">
      <c r="BW19" s="607"/>
    </row>
    <row r="20" spans="1:75">
      <c r="BT20" s="606"/>
      <c r="BW20" s="607"/>
    </row>
    <row r="21" spans="1:75">
      <c r="BF21"/>
      <c r="BG21"/>
      <c r="BW21" s="607"/>
    </row>
    <row r="22" spans="1:75">
      <c r="BF22"/>
      <c r="BG22"/>
      <c r="BW22" s="607"/>
    </row>
    <row r="23" spans="1:75">
      <c r="BF23"/>
      <c r="BG23"/>
      <c r="BW23" s="607"/>
    </row>
    <row r="24" spans="1:75">
      <c r="BF24"/>
      <c r="BG24"/>
      <c r="BW24" s="607"/>
    </row>
    <row r="25" spans="1:75">
      <c r="BF25"/>
      <c r="BG25"/>
      <c r="BW25" s="607"/>
    </row>
    <row r="26" spans="1:75">
      <c r="Y26" s="2" t="s">
        <v>1065</v>
      </c>
      <c r="BF26"/>
      <c r="BG26"/>
      <c r="BW26" s="607"/>
    </row>
    <row r="27" spans="1:75">
      <c r="BF27"/>
      <c r="BG27"/>
      <c r="BW27" s="607"/>
    </row>
    <row r="28" spans="1:75">
      <c r="BF28"/>
      <c r="BG28"/>
      <c r="BW28" s="607"/>
    </row>
    <row r="29" spans="1:75">
      <c r="BF29"/>
      <c r="BG29"/>
      <c r="BW29" s="607"/>
    </row>
    <row r="30" spans="1:75">
      <c r="BF30"/>
      <c r="BG30"/>
      <c r="BW30" s="607"/>
    </row>
    <row r="31" spans="1:75">
      <c r="BF31"/>
      <c r="BG31"/>
      <c r="BW31" s="607"/>
    </row>
    <row r="32" spans="1:75">
      <c r="BF32"/>
      <c r="BG32"/>
      <c r="BW32" s="607"/>
    </row>
    <row r="33" spans="8:75" ht="15.75">
      <c r="H33" s="618"/>
      <c r="BF33"/>
      <c r="BG33"/>
      <c r="BW33" s="607"/>
    </row>
    <row r="34" spans="8:75" ht="15.75">
      <c r="H34" s="618"/>
      <c r="BF34"/>
      <c r="BG34"/>
      <c r="BW34" s="607"/>
    </row>
    <row r="35" spans="8:75">
      <c r="BW35" s="607"/>
    </row>
    <row r="36" spans="8:75">
      <c r="BW36" s="607"/>
    </row>
    <row r="37" spans="8:75">
      <c r="BW37" s="607"/>
    </row>
    <row r="38" spans="8:75">
      <c r="BW38" s="607"/>
    </row>
    <row r="39" spans="8:75">
      <c r="BW39" s="607"/>
    </row>
    <row r="40" spans="8:75">
      <c r="BW40" s="607"/>
    </row>
    <row r="41" spans="8:75">
      <c r="BW41" s="607"/>
    </row>
    <row r="42" spans="8:75">
      <c r="BW42" s="607"/>
    </row>
    <row r="43" spans="8:75">
      <c r="BW43" s="607"/>
    </row>
    <row r="44" spans="8:75">
      <c r="BW44" s="607"/>
    </row>
    <row r="45" spans="8:75">
      <c r="BW45" s="607"/>
    </row>
    <row r="46" spans="8:75">
      <c r="BW46" s="607"/>
    </row>
    <row r="47" spans="8:75">
      <c r="BW47" s="607"/>
    </row>
    <row r="48" spans="8:75">
      <c r="BW48" s="607"/>
    </row>
    <row r="49" spans="75:75">
      <c r="BW49" s="607"/>
    </row>
    <row r="50" spans="75:75">
      <c r="BW50" s="607"/>
    </row>
    <row r="51" spans="75:75">
      <c r="BW51" s="607"/>
    </row>
    <row r="52" spans="75:75">
      <c r="BW52" s="607"/>
    </row>
    <row r="53" spans="75:75">
      <c r="BW53" s="607"/>
    </row>
    <row r="54" spans="75:75">
      <c r="BW54" s="607"/>
    </row>
    <row r="55" spans="75:75">
      <c r="BW55" s="607"/>
    </row>
    <row r="56" spans="75:75">
      <c r="BW56" s="607"/>
    </row>
    <row r="57" spans="75:75">
      <c r="BW57" s="607"/>
    </row>
    <row r="58" spans="75:75">
      <c r="BW58" s="607"/>
    </row>
    <row r="59" spans="75:75">
      <c r="BW59" s="607"/>
    </row>
    <row r="60" spans="75:75">
      <c r="BW60" s="607"/>
    </row>
    <row r="61" spans="75:75">
      <c r="BW61" s="607"/>
    </row>
    <row r="62" spans="75:75">
      <c r="BW62" s="607"/>
    </row>
    <row r="63" spans="75:75">
      <c r="BW63" s="607"/>
    </row>
    <row r="64" spans="75:75">
      <c r="BW64" s="607"/>
    </row>
    <row r="65" spans="75:75">
      <c r="BW65" s="607"/>
    </row>
    <row r="66" spans="75:75">
      <c r="BW66" s="607"/>
    </row>
    <row r="67" spans="75:75">
      <c r="BW67" s="607"/>
    </row>
    <row r="68" spans="75:75">
      <c r="BW68" s="607"/>
    </row>
    <row r="69" spans="75:75">
      <c r="BW69" s="607"/>
    </row>
    <row r="70" spans="75:75">
      <c r="BW70" s="607"/>
    </row>
    <row r="71" spans="75:75">
      <c r="BW71" s="607"/>
    </row>
    <row r="72" spans="75:75">
      <c r="BW72" s="607"/>
    </row>
    <row r="73" spans="75:75">
      <c r="BW73" s="607"/>
    </row>
    <row r="74" spans="75:75">
      <c r="BW74" s="607"/>
    </row>
    <row r="75" spans="75:75">
      <c r="BW75" s="607"/>
    </row>
    <row r="76" spans="75:75">
      <c r="BW76" s="607"/>
    </row>
    <row r="77" spans="75:75">
      <c r="BW77" s="607"/>
    </row>
    <row r="78" spans="75:75">
      <c r="BW78" s="607"/>
    </row>
    <row r="79" spans="75:75">
      <c r="BW79" s="607"/>
    </row>
    <row r="80" spans="75:75">
      <c r="BW80" s="607"/>
    </row>
    <row r="81" spans="75:75">
      <c r="BW81" s="607"/>
    </row>
    <row r="82" spans="75:75">
      <c r="BW82" s="607"/>
    </row>
    <row r="83" spans="75:75">
      <c r="BW83" s="607"/>
    </row>
    <row r="84" spans="75:75">
      <c r="BW84" s="607"/>
    </row>
    <row r="85" spans="75:75">
      <c r="BW85" s="607"/>
    </row>
    <row r="86" spans="75:75">
      <c r="BW86" s="607"/>
    </row>
    <row r="87" spans="75:75">
      <c r="BW87" s="607"/>
    </row>
    <row r="88" spans="75:75">
      <c r="BW88" s="607"/>
    </row>
    <row r="89" spans="75:75">
      <c r="BW89" s="607"/>
    </row>
    <row r="90" spans="75:75">
      <c r="BW90" s="607"/>
    </row>
    <row r="91" spans="75:75">
      <c r="BW91" s="607"/>
    </row>
    <row r="92" spans="75:75">
      <c r="BW92" s="607"/>
    </row>
    <row r="93" spans="75:75">
      <c r="BW93" s="607"/>
    </row>
    <row r="94" spans="75:75">
      <c r="BW94" s="607"/>
    </row>
    <row r="95" spans="75:75">
      <c r="BW95" s="607"/>
    </row>
    <row r="96" spans="75:75">
      <c r="BW96" s="607"/>
    </row>
    <row r="97" spans="75:75">
      <c r="BW97" s="607"/>
    </row>
    <row r="98" spans="75:75">
      <c r="BW98" s="607"/>
    </row>
    <row r="99" spans="75:75">
      <c r="BW99" s="607"/>
    </row>
    <row r="100" spans="75:75">
      <c r="BW100" s="607"/>
    </row>
    <row r="101" spans="75:75">
      <c r="BW101" s="607"/>
    </row>
    <row r="102" spans="75:75">
      <c r="BW102" s="607"/>
    </row>
    <row r="103" spans="75:75">
      <c r="BW103" s="607"/>
    </row>
    <row r="104" spans="75:75">
      <c r="BW104" s="607"/>
    </row>
    <row r="105" spans="75:75">
      <c r="BW105" s="607"/>
    </row>
    <row r="106" spans="75:75">
      <c r="BW106" s="607"/>
    </row>
    <row r="107" spans="75:75">
      <c r="BW107" s="607"/>
    </row>
    <row r="108" spans="75:75">
      <c r="BW108" s="607"/>
    </row>
    <row r="109" spans="75:75">
      <c r="BW109" s="607"/>
    </row>
    <row r="110" spans="75:75">
      <c r="BW110" s="607"/>
    </row>
    <row r="111" spans="75:75">
      <c r="BW111" s="607"/>
    </row>
    <row r="112" spans="75:75">
      <c r="BW112" s="607"/>
    </row>
    <row r="113" spans="75:75">
      <c r="BW113" s="607"/>
    </row>
    <row r="114" spans="75:75">
      <c r="BW114" s="607"/>
    </row>
    <row r="115" spans="75:75">
      <c r="BW115" s="607"/>
    </row>
    <row r="116" spans="75:75">
      <c r="BW116" s="607"/>
    </row>
    <row r="117" spans="75:75">
      <c r="BW117" s="607"/>
    </row>
    <row r="118" spans="75:75">
      <c r="BW118" s="607"/>
    </row>
    <row r="119" spans="75:75">
      <c r="BW119" s="607"/>
    </row>
    <row r="120" spans="75:75">
      <c r="BW120" s="607"/>
    </row>
    <row r="121" spans="75:75">
      <c r="BW121" s="607"/>
    </row>
    <row r="122" spans="75:75">
      <c r="BW122" s="607"/>
    </row>
    <row r="123" spans="75:75">
      <c r="BW123" s="607"/>
    </row>
    <row r="124" spans="75:75">
      <c r="BW124" s="607"/>
    </row>
    <row r="125" spans="75:75">
      <c r="BW125" s="607"/>
    </row>
    <row r="126" spans="75:75">
      <c r="BW126" s="607"/>
    </row>
    <row r="127" spans="75:75">
      <c r="BW127" s="607"/>
    </row>
    <row r="128" spans="75:75">
      <c r="BW128" s="607"/>
    </row>
    <row r="129" spans="75:75">
      <c r="BW129" s="607"/>
    </row>
    <row r="130" spans="75:75">
      <c r="BW130" s="607"/>
    </row>
    <row r="131" spans="75:75">
      <c r="BW131" s="607"/>
    </row>
    <row r="132" spans="75:75">
      <c r="BW132" s="607"/>
    </row>
    <row r="133" spans="75:75">
      <c r="BW133" s="607"/>
    </row>
    <row r="134" spans="75:75">
      <c r="BW134" s="607"/>
    </row>
    <row r="135" spans="75:75">
      <c r="BW135" s="607"/>
    </row>
    <row r="136" spans="75:75">
      <c r="BW136" s="607"/>
    </row>
    <row r="137" spans="75:75">
      <c r="BW137" s="607"/>
    </row>
    <row r="138" spans="75:75">
      <c r="BW138" s="607"/>
    </row>
    <row r="139" spans="75:75">
      <c r="BW139" s="607"/>
    </row>
    <row r="140" spans="75:75">
      <c r="BW140" s="607"/>
    </row>
    <row r="141" spans="75:75">
      <c r="BW141" s="607"/>
    </row>
    <row r="142" spans="75:75">
      <c r="BW142" s="607"/>
    </row>
    <row r="143" spans="75:75">
      <c r="BW143" s="607"/>
    </row>
    <row r="144" spans="75:75">
      <c r="BW144" s="607"/>
    </row>
    <row r="145" spans="75:75">
      <c r="BW145" s="607"/>
    </row>
    <row r="146" spans="75:75">
      <c r="BW146" s="607"/>
    </row>
    <row r="147" spans="75:75">
      <c r="BW147" s="607"/>
    </row>
    <row r="148" spans="75:75">
      <c r="BW148" s="607"/>
    </row>
    <row r="149" spans="75:75">
      <c r="BW149" s="607"/>
    </row>
    <row r="150" spans="75:75">
      <c r="BW150" s="607"/>
    </row>
    <row r="151" spans="75:75">
      <c r="BW151" s="607"/>
    </row>
    <row r="152" spans="75:75">
      <c r="BW152" s="607"/>
    </row>
    <row r="153" spans="75:75">
      <c r="BW153" s="607"/>
    </row>
    <row r="154" spans="75:75">
      <c r="BW154" s="607"/>
    </row>
    <row r="155" spans="75:75">
      <c r="BW155" s="607"/>
    </row>
    <row r="156" spans="75:75">
      <c r="BW156" s="607"/>
    </row>
    <row r="157" spans="75:75">
      <c r="BW157" s="607"/>
    </row>
    <row r="158" spans="75:75">
      <c r="BW158" s="607"/>
    </row>
    <row r="159" spans="75:75">
      <c r="BW159" s="607"/>
    </row>
    <row r="160" spans="75:75">
      <c r="BW160" s="607"/>
    </row>
    <row r="161" spans="75:75">
      <c r="BW161" s="607"/>
    </row>
    <row r="162" spans="75:75">
      <c r="BW162" s="607"/>
    </row>
    <row r="163" spans="75:75">
      <c r="BW163" s="607"/>
    </row>
    <row r="164" spans="75:75">
      <c r="BW164" s="607"/>
    </row>
    <row r="165" spans="75:75">
      <c r="BW165" s="607"/>
    </row>
    <row r="166" spans="75:75">
      <c r="BW166" s="607"/>
    </row>
    <row r="167" spans="75:75">
      <c r="BW167" s="607"/>
    </row>
    <row r="168" spans="75:75">
      <c r="BW168" s="607"/>
    </row>
    <row r="169" spans="75:75">
      <c r="BW169" s="607"/>
    </row>
    <row r="170" spans="75:75">
      <c r="BW170" s="607"/>
    </row>
    <row r="171" spans="75:75">
      <c r="BW171" s="607"/>
    </row>
    <row r="172" spans="75:75">
      <c r="BW172" s="607"/>
    </row>
    <row r="173" spans="75:75">
      <c r="BW173" s="607"/>
    </row>
    <row r="174" spans="75:75">
      <c r="BW174" s="607"/>
    </row>
    <row r="175" spans="75:75">
      <c r="BW175" s="607"/>
    </row>
    <row r="176" spans="75:75">
      <c r="BW176" s="607"/>
    </row>
    <row r="177" spans="75:75">
      <c r="BW177" s="607"/>
    </row>
    <row r="178" spans="75:75">
      <c r="BW178" s="607"/>
    </row>
    <row r="179" spans="75:75">
      <c r="BW179" s="607"/>
    </row>
    <row r="180" spans="75:75">
      <c r="BW180" s="607"/>
    </row>
    <row r="181" spans="75:75">
      <c r="BW181" s="607"/>
    </row>
    <row r="182" spans="75:75">
      <c r="BW182" s="607"/>
    </row>
    <row r="183" spans="75:75">
      <c r="BW183" s="607"/>
    </row>
    <row r="184" spans="75:75">
      <c r="BW184" s="607"/>
    </row>
    <row r="185" spans="75:75">
      <c r="BW185" s="607"/>
    </row>
    <row r="186" spans="75:75">
      <c r="BW186" s="607"/>
    </row>
    <row r="187" spans="75:75">
      <c r="BW187" s="607"/>
    </row>
    <row r="188" spans="75:75">
      <c r="BW188" s="607"/>
    </row>
    <row r="189" spans="75:75">
      <c r="BW189" s="607"/>
    </row>
    <row r="190" spans="75:75">
      <c r="BW190" s="607"/>
    </row>
    <row r="191" spans="75:75">
      <c r="BW191" s="607"/>
    </row>
    <row r="192" spans="75:75">
      <c r="BW192" s="607"/>
    </row>
    <row r="193" spans="75:75">
      <c r="BW193" s="607"/>
    </row>
    <row r="194" spans="75:75">
      <c r="BW194" s="607"/>
    </row>
    <row r="195" spans="75:75">
      <c r="BW195" s="607"/>
    </row>
    <row r="196" spans="75:75">
      <c r="BW196" s="607"/>
    </row>
    <row r="197" spans="75:75">
      <c r="BW197" s="607"/>
    </row>
    <row r="198" spans="75:75">
      <c r="BW198" s="607"/>
    </row>
    <row r="199" spans="75:75">
      <c r="BW199" s="607"/>
    </row>
    <row r="200" spans="75:75">
      <c r="BW200" s="607"/>
    </row>
    <row r="201" spans="75:75">
      <c r="BW201" s="607"/>
    </row>
    <row r="202" spans="75:75">
      <c r="BW202" s="607"/>
    </row>
    <row r="203" spans="75:75">
      <c r="BW203" s="607"/>
    </row>
    <row r="204" spans="75:75">
      <c r="BW204" s="607"/>
    </row>
    <row r="205" spans="75:75">
      <c r="BW205" s="607"/>
    </row>
    <row r="206" spans="75:75">
      <c r="BW206" s="607"/>
    </row>
    <row r="207" spans="75:75">
      <c r="BW207" s="607"/>
    </row>
    <row r="208" spans="75:75">
      <c r="BW208" s="607"/>
    </row>
    <row r="209" spans="75:75">
      <c r="BW209" s="607"/>
    </row>
    <row r="210" spans="75:75">
      <c r="BW210" s="607"/>
    </row>
    <row r="211" spans="75:75">
      <c r="BW211" s="607"/>
    </row>
    <row r="212" spans="75:75">
      <c r="BW212" s="607"/>
    </row>
    <row r="213" spans="75:75">
      <c r="BW213" s="607"/>
    </row>
    <row r="214" spans="75:75">
      <c r="BW214" s="607"/>
    </row>
    <row r="215" spans="75:75">
      <c r="BW215" s="607"/>
    </row>
    <row r="216" spans="75:75">
      <c r="BW216" s="607"/>
    </row>
    <row r="217" spans="75:75">
      <c r="BW217" s="607"/>
    </row>
    <row r="218" spans="75:75">
      <c r="BW218" s="607"/>
    </row>
    <row r="219" spans="75:75">
      <c r="BW219" s="607"/>
    </row>
    <row r="220" spans="75:75">
      <c r="BW220" s="607"/>
    </row>
    <row r="221" spans="75:75">
      <c r="BW221" s="607"/>
    </row>
    <row r="222" spans="75:75">
      <c r="BW222" s="607"/>
    </row>
    <row r="223" spans="75:75">
      <c r="BW223" s="607"/>
    </row>
    <row r="224" spans="75:75">
      <c r="BW224" s="607"/>
    </row>
    <row r="225" spans="75:75">
      <c r="BW225" s="607"/>
    </row>
    <row r="226" spans="75:75">
      <c r="BW226" s="607"/>
    </row>
    <row r="227" spans="75:75">
      <c r="BW227" s="607"/>
    </row>
    <row r="228" spans="75:75">
      <c r="BW228" s="607"/>
    </row>
    <row r="229" spans="75:75">
      <c r="BW229" s="607"/>
    </row>
    <row r="230" spans="75:75">
      <c r="BW230" s="607"/>
    </row>
    <row r="231" spans="75:75">
      <c r="BW231" s="607"/>
    </row>
    <row r="232" spans="75:75">
      <c r="BW232" s="607"/>
    </row>
    <row r="233" spans="75:75">
      <c r="BW233" s="607"/>
    </row>
    <row r="234" spans="75:75">
      <c r="BW234" s="607"/>
    </row>
    <row r="235" spans="75:75">
      <c r="BW235" s="607"/>
    </row>
    <row r="236" spans="75:75">
      <c r="BW236" s="607"/>
    </row>
    <row r="237" spans="75:75">
      <c r="BW237" s="607"/>
    </row>
    <row r="238" spans="75:75">
      <c r="BW238" s="607"/>
    </row>
    <row r="239" spans="75:75">
      <c r="BW239" s="607"/>
    </row>
    <row r="240" spans="75:75">
      <c r="BW240" s="607"/>
    </row>
    <row r="241" spans="75:75">
      <c r="BW241" s="607"/>
    </row>
    <row r="242" spans="75:75">
      <c r="BW242" s="607"/>
    </row>
    <row r="243" spans="75:75">
      <c r="BW243" s="607"/>
    </row>
    <row r="244" spans="75:75">
      <c r="BW244" s="607"/>
    </row>
    <row r="245" spans="75:75">
      <c r="BW245" s="607"/>
    </row>
    <row r="246" spans="75:75">
      <c r="BW246" s="607"/>
    </row>
    <row r="247" spans="75:75">
      <c r="BW247" s="607"/>
    </row>
    <row r="248" spans="75:75">
      <c r="BW248" s="607"/>
    </row>
    <row r="249" spans="75:75">
      <c r="BW249" s="607"/>
    </row>
    <row r="250" spans="75:75">
      <c r="BW250" s="607"/>
    </row>
    <row r="251" spans="75:75">
      <c r="BW251" s="607"/>
    </row>
    <row r="252" spans="75:75">
      <c r="BW252" s="607"/>
    </row>
    <row r="253" spans="75:75">
      <c r="BW253" s="607"/>
    </row>
    <row r="254" spans="75:75">
      <c r="BW254" s="607"/>
    </row>
    <row r="255" spans="75:75">
      <c r="BW255" s="607"/>
    </row>
    <row r="256" spans="75:75">
      <c r="BW256" s="607"/>
    </row>
    <row r="257" spans="75:75">
      <c r="BW257" s="607"/>
    </row>
    <row r="258" spans="75:75">
      <c r="BW258" s="607"/>
    </row>
    <row r="259" spans="75:75">
      <c r="BW259" s="607"/>
    </row>
    <row r="260" spans="75:75">
      <c r="BW260" s="607"/>
    </row>
    <row r="261" spans="75:75">
      <c r="BW261" s="607"/>
    </row>
    <row r="262" spans="75:75">
      <c r="BW262" s="607"/>
    </row>
    <row r="263" spans="75:75">
      <c r="BW263" s="607"/>
    </row>
    <row r="264" spans="75:75">
      <c r="BW264" s="607"/>
    </row>
    <row r="265" spans="75:75">
      <c r="BW265" s="607"/>
    </row>
    <row r="266" spans="75:75">
      <c r="BW266" s="607"/>
    </row>
    <row r="267" spans="75:75">
      <c r="BW267" s="607"/>
    </row>
    <row r="268" spans="75:75">
      <c r="BW268" s="607"/>
    </row>
    <row r="269" spans="75:75">
      <c r="BW269" s="607"/>
    </row>
    <row r="270" spans="75:75">
      <c r="BW270" s="607"/>
    </row>
    <row r="271" spans="75:75">
      <c r="BW271" s="607"/>
    </row>
    <row r="272" spans="75:75">
      <c r="BW272" s="607"/>
    </row>
    <row r="273" spans="75:75">
      <c r="BW273" s="607"/>
    </row>
    <row r="274" spans="75:75">
      <c r="BW274" s="607"/>
    </row>
    <row r="275" spans="75:75">
      <c r="BW275" s="607"/>
    </row>
    <row r="276" spans="75:75">
      <c r="BW276" s="607"/>
    </row>
    <row r="277" spans="75:75">
      <c r="BW277" s="607"/>
    </row>
    <row r="278" spans="75:75">
      <c r="BW278" s="607"/>
    </row>
    <row r="279" spans="75:75">
      <c r="BW279" s="607"/>
    </row>
    <row r="280" spans="75:75">
      <c r="BW280" s="607"/>
    </row>
    <row r="281" spans="75:75">
      <c r="BW281" s="607"/>
    </row>
    <row r="282" spans="75:75">
      <c r="BW282" s="607"/>
    </row>
    <row r="283" spans="75:75">
      <c r="BW283" s="607"/>
    </row>
    <row r="284" spans="75:75">
      <c r="BW284" s="607"/>
    </row>
    <row r="285" spans="75:75">
      <c r="BW285" s="607"/>
    </row>
    <row r="286" spans="75:75">
      <c r="BW286" s="607"/>
    </row>
    <row r="287" spans="75:75">
      <c r="BW287" s="607"/>
    </row>
    <row r="288" spans="75:75">
      <c r="BW288" s="607"/>
    </row>
    <row r="289" spans="75:75">
      <c r="BW289" s="607"/>
    </row>
    <row r="290" spans="75:75">
      <c r="BW290" s="607"/>
    </row>
    <row r="291" spans="75:75">
      <c r="BW291" s="607"/>
    </row>
    <row r="292" spans="75:75">
      <c r="BW292" s="607"/>
    </row>
    <row r="293" spans="75:75">
      <c r="BW293" s="607"/>
    </row>
    <row r="294" spans="75:75">
      <c r="BW294" s="607"/>
    </row>
    <row r="295" spans="75:75">
      <c r="BW295" s="607"/>
    </row>
    <row r="296" spans="75:75">
      <c r="BW296" s="607"/>
    </row>
    <row r="297" spans="75:75">
      <c r="BW297" s="607"/>
    </row>
    <row r="298" spans="75:75">
      <c r="BW298" s="607"/>
    </row>
    <row r="299" spans="75:75">
      <c r="BW299" s="607"/>
    </row>
    <row r="300" spans="75:75">
      <c r="BW300" s="607"/>
    </row>
    <row r="301" spans="75:75">
      <c r="BW301" s="607"/>
    </row>
    <row r="302" spans="75:75">
      <c r="BW302" s="607"/>
    </row>
    <row r="303" spans="75:75">
      <c r="BW303" s="607"/>
    </row>
    <row r="304" spans="75:75">
      <c r="BW304" s="607"/>
    </row>
    <row r="305" spans="75:75">
      <c r="BW305" s="607"/>
    </row>
    <row r="306" spans="75:75">
      <c r="BW306" s="607"/>
    </row>
    <row r="307" spans="75:75">
      <c r="BW307" s="607"/>
    </row>
    <row r="308" spans="75:75">
      <c r="BW308" s="607"/>
    </row>
    <row r="309" spans="75:75">
      <c r="BW309" s="607"/>
    </row>
    <row r="310" spans="75:75">
      <c r="BW310" s="607"/>
    </row>
    <row r="311" spans="75:75">
      <c r="BW311" s="607"/>
    </row>
    <row r="312" spans="75:75">
      <c r="BW312" s="607"/>
    </row>
    <row r="313" spans="75:75">
      <c r="BW313" s="607"/>
    </row>
    <row r="314" spans="75:75">
      <c r="BW314" s="607"/>
    </row>
    <row r="315" spans="75:75">
      <c r="BW315" s="607"/>
    </row>
    <row r="316" spans="75:75">
      <c r="BW316" s="607"/>
    </row>
    <row r="317" spans="75:75">
      <c r="BW317" s="607"/>
    </row>
    <row r="318" spans="75:75">
      <c r="BW318" s="607"/>
    </row>
    <row r="319" spans="75:75">
      <c r="BW319" s="607"/>
    </row>
    <row r="320" spans="75:75">
      <c r="BW320" s="607"/>
    </row>
    <row r="321" spans="75:75">
      <c r="BW321" s="607"/>
    </row>
    <row r="322" spans="75:75">
      <c r="BW322" s="607"/>
    </row>
    <row r="323" spans="75:75">
      <c r="BW323" s="607"/>
    </row>
    <row r="324" spans="75:75">
      <c r="BW324" s="607"/>
    </row>
    <row r="325" spans="75:75">
      <c r="BW325" s="607"/>
    </row>
    <row r="326" spans="75:75">
      <c r="BW326" s="607"/>
    </row>
    <row r="327" spans="75:75">
      <c r="BW327" s="607"/>
    </row>
    <row r="328" spans="75:75">
      <c r="BW328" s="607"/>
    </row>
    <row r="329" spans="75:75">
      <c r="BW329" s="607"/>
    </row>
    <row r="330" spans="75:75">
      <c r="BW330" s="607"/>
    </row>
    <row r="331" spans="75:75">
      <c r="BW331" s="607"/>
    </row>
    <row r="332" spans="75:75">
      <c r="BW332" s="607"/>
    </row>
    <row r="333" spans="75:75">
      <c r="BW333" s="607"/>
    </row>
    <row r="334" spans="75:75">
      <c r="BW334" s="607"/>
    </row>
    <row r="335" spans="75:75">
      <c r="BW335" s="607"/>
    </row>
    <row r="336" spans="75:75">
      <c r="BW336" s="607"/>
    </row>
    <row r="337" spans="75:75">
      <c r="BW337" s="607"/>
    </row>
    <row r="338" spans="75:75">
      <c r="BW338" s="607"/>
    </row>
    <row r="339" spans="75:75">
      <c r="BW339" s="607"/>
    </row>
    <row r="340" spans="75:75">
      <c r="BW340" s="607"/>
    </row>
    <row r="341" spans="75:75">
      <c r="BW341" s="607"/>
    </row>
    <row r="342" spans="75:75">
      <c r="BW342" s="607"/>
    </row>
    <row r="343" spans="75:75">
      <c r="BW343" s="607"/>
    </row>
    <row r="344" spans="75:75">
      <c r="BW344" s="607"/>
    </row>
    <row r="345" spans="75:75">
      <c r="BW345" s="607"/>
    </row>
    <row r="346" spans="75:75">
      <c r="BW346" s="607"/>
    </row>
    <row r="347" spans="75:75">
      <c r="BW347" s="607"/>
    </row>
  </sheetData>
  <mergeCells count="100">
    <mergeCell ref="BU9:BU16"/>
    <mergeCell ref="BV9:BV16"/>
    <mergeCell ref="BW9:BW16"/>
    <mergeCell ref="BG3:BG16"/>
    <mergeCell ref="BH3:BL6"/>
    <mergeCell ref="BH7:BL8"/>
    <mergeCell ref="BM7:BN8"/>
    <mergeCell ref="BO7:BP8"/>
    <mergeCell ref="BU7:BW8"/>
    <mergeCell ref="BQ9:BQ16"/>
    <mergeCell ref="BR9:BR16"/>
    <mergeCell ref="BS9:BS16"/>
    <mergeCell ref="BQ3:BW6"/>
    <mergeCell ref="BQ7:BT8"/>
    <mergeCell ref="BM3:BP6"/>
    <mergeCell ref="BO9:BO16"/>
    <mergeCell ref="BP9:BP16"/>
    <mergeCell ref="BT9:BT16"/>
    <mergeCell ref="BF3:BF16"/>
    <mergeCell ref="BL9:BL16"/>
    <mergeCell ref="BM9:BM16"/>
    <mergeCell ref="BN9:BN16"/>
    <mergeCell ref="BH9:BH16"/>
    <mergeCell ref="BI9:BI16"/>
    <mergeCell ref="BJ9:BJ16"/>
    <mergeCell ref="BK9:BK16"/>
    <mergeCell ref="BA3:BA16"/>
    <mergeCell ref="BB3:BB16"/>
    <mergeCell ref="BC3:BC16"/>
    <mergeCell ref="BD3:BD16"/>
    <mergeCell ref="BE3:BE16"/>
    <mergeCell ref="AZ3:AZ16"/>
    <mergeCell ref="AO3:AO16"/>
    <mergeCell ref="AP3:AP16"/>
    <mergeCell ref="AQ3:AQ16"/>
    <mergeCell ref="AR3:AR16"/>
    <mergeCell ref="AS3:AS16"/>
    <mergeCell ref="AT3:AT16"/>
    <mergeCell ref="AU3:AU16"/>
    <mergeCell ref="AV3:AV16"/>
    <mergeCell ref="AW3:AW16"/>
    <mergeCell ref="AX3:AX16"/>
    <mergeCell ref="AY3:AY16"/>
    <mergeCell ref="AN3:AN16"/>
    <mergeCell ref="AC3:AC16"/>
    <mergeCell ref="AD3:AD16"/>
    <mergeCell ref="AE3:AE16"/>
    <mergeCell ref="AF3:AF16"/>
    <mergeCell ref="AG3:AG16"/>
    <mergeCell ref="AH3:AH16"/>
    <mergeCell ref="AI3:AI16"/>
    <mergeCell ref="AJ3:AJ16"/>
    <mergeCell ref="AK3:AK16"/>
    <mergeCell ref="AL3:AL16"/>
    <mergeCell ref="AM3:AM16"/>
    <mergeCell ref="W3:W16"/>
    <mergeCell ref="X3:X16"/>
    <mergeCell ref="Z3:Z16"/>
    <mergeCell ref="AA3:AA16"/>
    <mergeCell ref="AB3:AB16"/>
    <mergeCell ref="H3:H16"/>
    <mergeCell ref="I3:I16"/>
    <mergeCell ref="J3:J16"/>
    <mergeCell ref="K3:K16"/>
    <mergeCell ref="V3:V16"/>
    <mergeCell ref="Q3:Q16"/>
    <mergeCell ref="R3:R16"/>
    <mergeCell ref="S3:S16"/>
    <mergeCell ref="T3:T16"/>
    <mergeCell ref="U3:U16"/>
    <mergeCell ref="F3:F16"/>
    <mergeCell ref="AP1:AW2"/>
    <mergeCell ref="AX1:AX2"/>
    <mergeCell ref="AY1:BA2"/>
    <mergeCell ref="D1:D2"/>
    <mergeCell ref="E1:E2"/>
    <mergeCell ref="F1:I2"/>
    <mergeCell ref="J1:J2"/>
    <mergeCell ref="K1:K2"/>
    <mergeCell ref="L1:L2"/>
    <mergeCell ref="L3:L16"/>
    <mergeCell ref="M3:M16"/>
    <mergeCell ref="N3:N16"/>
    <mergeCell ref="O3:O16"/>
    <mergeCell ref="P3:P16"/>
    <mergeCell ref="G3:G16"/>
    <mergeCell ref="A3:A16"/>
    <mergeCell ref="B3:B16"/>
    <mergeCell ref="C3:C16"/>
    <mergeCell ref="D3:D16"/>
    <mergeCell ref="E3:E16"/>
    <mergeCell ref="BB1:BD2"/>
    <mergeCell ref="BE1:BG2"/>
    <mergeCell ref="BH1:BW2"/>
    <mergeCell ref="M1:N2"/>
    <mergeCell ref="O1:P2"/>
    <mergeCell ref="Q1:S2"/>
    <mergeCell ref="T1:W2"/>
    <mergeCell ref="X1:AG2"/>
    <mergeCell ref="AH1:AO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394"/>
  <sheetViews>
    <sheetView showGridLines="0" zoomScaleNormal="100" workbookViewId="0"/>
  </sheetViews>
  <sheetFormatPr defaultColWidth="9.140625" defaultRowHeight="12.75"/>
  <cols>
    <col min="1" max="1" width="4.7109375" style="4" customWidth="1"/>
    <col min="2" max="3" width="10.85546875" style="4" customWidth="1"/>
    <col min="4" max="4" width="14" style="4" customWidth="1"/>
    <col min="5" max="14" width="9.28515625" style="4" customWidth="1"/>
    <col min="15" max="15" width="0.140625" style="4" customWidth="1"/>
    <col min="16" max="16" width="9.140625" style="4"/>
    <col min="17" max="17" width="102.42578125" style="4" customWidth="1"/>
    <col min="18" max="16384" width="9.140625" style="4"/>
  </cols>
  <sheetData>
    <row r="1" spans="1:18" ht="23.25" thickTop="1">
      <c r="A1"/>
      <c r="B1" s="402" t="s">
        <v>797</v>
      </c>
      <c r="C1" s="255"/>
      <c r="D1" s="256"/>
      <c r="E1" s="256"/>
      <c r="F1" s="257"/>
      <c r="G1" s="400" t="s">
        <v>1064</v>
      </c>
      <c r="H1" s="257"/>
      <c r="I1" s="256"/>
      <c r="J1" s="258"/>
      <c r="K1" s="258"/>
      <c r="L1" s="258"/>
      <c r="M1" s="258"/>
      <c r="N1" s="259"/>
      <c r="O1" s="88"/>
    </row>
    <row r="2" spans="1:18" ht="17.25" customHeight="1">
      <c r="A2"/>
      <c r="B2" s="403" t="s">
        <v>104</v>
      </c>
      <c r="C2" s="401"/>
      <c r="D2" s="261"/>
      <c r="E2" s="261"/>
      <c r="F2" s="262"/>
      <c r="G2" s="322" t="s">
        <v>146</v>
      </c>
      <c r="H2" s="263"/>
      <c r="I2" s="264"/>
      <c r="J2" s="264"/>
      <c r="K2" s="264"/>
      <c r="L2" s="264"/>
      <c r="M2" s="264"/>
      <c r="N2" s="265"/>
      <c r="O2" s="88"/>
    </row>
    <row r="3" spans="1:18" ht="12.75" customHeight="1" thickBot="1">
      <c r="A3"/>
      <c r="B3" s="266"/>
      <c r="C3" s="267"/>
      <c r="D3" s="268"/>
      <c r="E3" s="268"/>
      <c r="F3" s="268"/>
      <c r="G3" s="268"/>
      <c r="H3" s="269"/>
      <c r="I3" s="269"/>
      <c r="J3" s="269"/>
      <c r="K3" s="269"/>
      <c r="L3" s="269"/>
      <c r="M3" s="269"/>
      <c r="N3" s="270"/>
      <c r="O3" s="88"/>
    </row>
    <row r="4" spans="1:18" ht="2.25" customHeight="1" thickTop="1">
      <c r="A4"/>
      <c r="B4" s="90"/>
      <c r="C4" s="90"/>
      <c r="D4" s="89"/>
      <c r="E4" s="89"/>
      <c r="F4" s="89"/>
      <c r="G4" s="89"/>
      <c r="H4" s="84"/>
      <c r="I4" s="84"/>
      <c r="J4" s="84"/>
      <c r="K4" s="84"/>
      <c r="L4" s="84"/>
      <c r="M4" s="84"/>
      <c r="N4" s="84"/>
      <c r="O4" s="88"/>
    </row>
    <row r="5" spans="1:18" ht="12.75" customHeight="1">
      <c r="A5"/>
      <c r="B5" s="87"/>
      <c r="C5" s="87"/>
      <c r="D5" s="86"/>
      <c r="E5" s="86"/>
      <c r="F5" s="86"/>
      <c r="G5" s="86"/>
      <c r="H5" s="85"/>
      <c r="I5" s="85"/>
      <c r="J5" s="85"/>
      <c r="K5" s="85"/>
      <c r="L5" s="85"/>
      <c r="M5" s="85"/>
      <c r="N5" s="85"/>
    </row>
    <row r="6" spans="1:18" ht="15.75" customHeight="1">
      <c r="A6"/>
      <c r="B6" s="81" t="s">
        <v>757</v>
      </c>
      <c r="C6" s="67"/>
      <c r="D6" s="276"/>
      <c r="E6" s="1325" t="s">
        <v>770</v>
      </c>
      <c r="F6" s="1351"/>
      <c r="G6" s="1351"/>
      <c r="H6" s="1351"/>
      <c r="I6" s="1351"/>
      <c r="J6" s="1351"/>
      <c r="K6" s="1351"/>
      <c r="L6" s="1351"/>
      <c r="M6" s="1351"/>
      <c r="N6" s="1352"/>
      <c r="O6" s="24"/>
    </row>
    <row r="7" spans="1:18" ht="15.75" customHeight="1">
      <c r="A7" s="5"/>
      <c r="B7" s="17" t="s">
        <v>756</v>
      </c>
      <c r="C7" s="13"/>
      <c r="D7" s="277"/>
      <c r="E7" s="1353"/>
      <c r="F7" s="1320"/>
      <c r="G7" s="1320"/>
      <c r="H7" s="1320"/>
      <c r="I7" s="1320"/>
      <c r="J7" s="1320"/>
      <c r="K7" s="1320"/>
      <c r="L7" s="1320"/>
      <c r="M7" s="1320"/>
      <c r="N7" s="1354"/>
      <c r="O7" s="24"/>
    </row>
    <row r="8" spans="1:18" ht="15.75" customHeight="1">
      <c r="A8" s="5"/>
      <c r="B8" s="17"/>
      <c r="C8" s="13"/>
      <c r="D8" s="277"/>
      <c r="E8" s="1353"/>
      <c r="F8" s="1320"/>
      <c r="G8" s="1320"/>
      <c r="H8" s="1320"/>
      <c r="I8" s="1320"/>
      <c r="J8" s="1320"/>
      <c r="K8" s="1320"/>
      <c r="L8" s="1320"/>
      <c r="M8" s="1320"/>
      <c r="N8" s="1354"/>
      <c r="O8" s="24"/>
    </row>
    <row r="9" spans="1:18" ht="15.75" customHeight="1">
      <c r="A9" s="5"/>
      <c r="B9" s="17"/>
      <c r="C9" s="13"/>
      <c r="D9" s="277"/>
      <c r="E9" s="1353"/>
      <c r="F9" s="1320"/>
      <c r="G9" s="1320"/>
      <c r="H9" s="1320"/>
      <c r="I9" s="1320"/>
      <c r="J9" s="1320"/>
      <c r="K9" s="1320"/>
      <c r="L9" s="1320"/>
      <c r="M9" s="1320"/>
      <c r="N9" s="1354"/>
      <c r="O9" s="24"/>
    </row>
    <row r="10" spans="1:18" ht="15.75" customHeight="1">
      <c r="A10" s="5"/>
      <c r="B10" s="23"/>
      <c r="C10" s="22"/>
      <c r="D10" s="281"/>
      <c r="E10" s="1322" t="str">
        <f>HYPERLINK("#'3 - PropCas Data Input'!A6","Back to P/C Input")</f>
        <v>Back to P/C Input</v>
      </c>
      <c r="F10" s="1315"/>
      <c r="G10" s="83"/>
      <c r="H10" s="1322" t="s">
        <v>1063</v>
      </c>
      <c r="I10" s="1314"/>
      <c r="J10" s="83"/>
      <c r="K10" s="83"/>
      <c r="L10" s="83"/>
      <c r="M10" s="83"/>
      <c r="N10" s="82"/>
      <c r="O10" s="24"/>
      <c r="Q10" s="1322"/>
      <c r="R10" s="1315"/>
    </row>
    <row r="11" spans="1:18" ht="15.75" customHeight="1">
      <c r="A11" s="5"/>
      <c r="B11" s="31" t="s">
        <v>103</v>
      </c>
      <c r="C11" s="30"/>
      <c r="D11" s="29"/>
      <c r="E11" s="1325" t="s">
        <v>102</v>
      </c>
      <c r="F11" s="1351"/>
      <c r="G11" s="1351"/>
      <c r="H11" s="1351"/>
      <c r="I11" s="1351"/>
      <c r="J11" s="1351"/>
      <c r="K11" s="1351"/>
      <c r="L11" s="1351"/>
      <c r="M11" s="1351"/>
      <c r="N11" s="1352"/>
      <c r="O11" s="24"/>
    </row>
    <row r="12" spans="1:18" ht="15.75" customHeight="1">
      <c r="A12" s="5"/>
      <c r="B12" s="18"/>
      <c r="C12" s="6"/>
      <c r="D12" s="28"/>
      <c r="E12" s="1353"/>
      <c r="F12" s="1320"/>
      <c r="G12" s="1320"/>
      <c r="H12" s="1320"/>
      <c r="I12" s="1320"/>
      <c r="J12" s="1320"/>
      <c r="K12" s="1320"/>
      <c r="L12" s="1320"/>
      <c r="M12" s="1320"/>
      <c r="N12" s="1354"/>
      <c r="O12" s="24"/>
    </row>
    <row r="13" spans="1:18" ht="15.75" customHeight="1">
      <c r="A13" s="5"/>
      <c r="B13" s="18"/>
      <c r="C13" s="6"/>
      <c r="D13" s="28"/>
      <c r="E13" s="1353"/>
      <c r="F13" s="1320"/>
      <c r="G13" s="1320"/>
      <c r="H13" s="1320"/>
      <c r="I13" s="1320"/>
      <c r="J13" s="1320"/>
      <c r="K13" s="1320"/>
      <c r="L13" s="1320"/>
      <c r="M13" s="1320"/>
      <c r="N13" s="1354"/>
      <c r="O13" s="24"/>
    </row>
    <row r="14" spans="1:18" ht="15.75" customHeight="1">
      <c r="A14" s="5"/>
      <c r="B14" s="10"/>
      <c r="C14" s="9"/>
      <c r="D14" s="21"/>
      <c r="E14" s="1322" t="str">
        <f>HYPERLINK("#'3 - PropCas Data Input'!B6","Back to P/C Input")</f>
        <v>Back to P/C Input</v>
      </c>
      <c r="F14" s="1315"/>
      <c r="G14" s="83"/>
      <c r="H14" s="1322" t="s">
        <v>1063</v>
      </c>
      <c r="I14" s="1314"/>
      <c r="J14" s="9"/>
      <c r="K14" s="9"/>
      <c r="L14" s="9"/>
      <c r="M14" s="9"/>
      <c r="N14" s="21"/>
      <c r="O14" s="24"/>
    </row>
    <row r="15" spans="1:18" ht="15.75" customHeight="1">
      <c r="A15" s="5"/>
      <c r="B15" s="31" t="s">
        <v>101</v>
      </c>
      <c r="C15" s="30"/>
      <c r="D15" s="29"/>
      <c r="E15" s="1325" t="s">
        <v>100</v>
      </c>
      <c r="F15" s="1351"/>
      <c r="G15" s="1351"/>
      <c r="H15" s="1351"/>
      <c r="I15" s="1351"/>
      <c r="J15" s="1351"/>
      <c r="K15" s="1351"/>
      <c r="L15" s="1351"/>
      <c r="M15" s="1351"/>
      <c r="N15" s="1352"/>
      <c r="O15" s="24"/>
    </row>
    <row r="16" spans="1:18" ht="15.75" customHeight="1">
      <c r="A16" s="5"/>
      <c r="B16" s="18"/>
      <c r="C16" s="6"/>
      <c r="D16" s="28"/>
      <c r="E16" s="1353"/>
      <c r="F16" s="1320"/>
      <c r="G16" s="1320"/>
      <c r="H16" s="1320"/>
      <c r="I16" s="1320"/>
      <c r="J16" s="1320"/>
      <c r="K16" s="1320"/>
      <c r="L16" s="1320"/>
      <c r="M16" s="1320"/>
      <c r="N16" s="1354"/>
      <c r="O16" s="24"/>
    </row>
    <row r="17" spans="1:26" ht="15.75" customHeight="1">
      <c r="A17" s="5"/>
      <c r="B17" s="10"/>
      <c r="C17" s="9"/>
      <c r="D17" s="21"/>
      <c r="E17" s="1322" t="str">
        <f>HYPERLINK("#'3 - PropCas Data Input'!C6","Back to P/C Input")</f>
        <v>Back to P/C Input</v>
      </c>
      <c r="F17" s="1315"/>
      <c r="G17" s="83"/>
      <c r="H17" s="1322" t="s">
        <v>1063</v>
      </c>
      <c r="I17" s="1314"/>
      <c r="J17" s="9"/>
      <c r="K17" s="9"/>
      <c r="L17" s="9"/>
      <c r="M17" s="9"/>
      <c r="N17" s="21"/>
      <c r="O17" s="24"/>
    </row>
    <row r="18" spans="1:26" ht="15.75" customHeight="1">
      <c r="A18" s="5"/>
      <c r="B18" s="31" t="s">
        <v>99</v>
      </c>
      <c r="C18" s="30"/>
      <c r="D18" s="29"/>
      <c r="E18" s="1325" t="s">
        <v>98</v>
      </c>
      <c r="F18" s="1351"/>
      <c r="G18" s="1351"/>
      <c r="H18" s="1351"/>
      <c r="I18" s="1351"/>
      <c r="J18" s="1351"/>
      <c r="K18" s="1351"/>
      <c r="L18" s="1351"/>
      <c r="M18" s="1351"/>
      <c r="N18" s="1352"/>
      <c r="O18" s="24"/>
    </row>
    <row r="19" spans="1:26" ht="15.75" customHeight="1">
      <c r="A19" s="5"/>
      <c r="B19" s="18"/>
      <c r="C19" s="6"/>
      <c r="D19" s="28"/>
      <c r="E19" s="1353"/>
      <c r="F19" s="1320"/>
      <c r="G19" s="1320"/>
      <c r="H19" s="1320"/>
      <c r="I19" s="1320"/>
      <c r="J19" s="1320"/>
      <c r="K19" s="1320"/>
      <c r="L19" s="1320"/>
      <c r="M19" s="1320"/>
      <c r="N19" s="1354"/>
      <c r="O19" s="24"/>
    </row>
    <row r="20" spans="1:26" ht="15.75" customHeight="1">
      <c r="A20" s="5"/>
      <c r="B20" s="10"/>
      <c r="C20" s="9"/>
      <c r="D20" s="21"/>
      <c r="E20" s="1322" t="str">
        <f>HYPERLINK("#'3 - PropCas Data Input'!D6","Back to P/C Input")</f>
        <v>Back to P/C Input</v>
      </c>
      <c r="F20" s="1315"/>
      <c r="G20" s="83"/>
      <c r="H20" s="1322" t="s">
        <v>1063</v>
      </c>
      <c r="I20" s="1314"/>
      <c r="J20" s="8"/>
      <c r="K20" s="8"/>
      <c r="L20" s="8"/>
      <c r="M20" s="8"/>
      <c r="N20" s="7"/>
      <c r="O20" s="24"/>
    </row>
    <row r="21" spans="1:26" ht="15.75" customHeight="1">
      <c r="A21" s="5"/>
      <c r="B21" s="31" t="s">
        <v>706</v>
      </c>
      <c r="C21" s="30"/>
      <c r="D21" s="29"/>
      <c r="E21" s="1325" t="s">
        <v>97</v>
      </c>
      <c r="F21" s="1326"/>
      <c r="G21" s="1326"/>
      <c r="H21" s="1326"/>
      <c r="I21" s="1326"/>
      <c r="J21" s="1326"/>
      <c r="K21" s="1326"/>
      <c r="L21" s="1326"/>
      <c r="M21" s="1326"/>
      <c r="N21" s="1327"/>
      <c r="O21" s="24"/>
    </row>
    <row r="22" spans="1:26" ht="15.75" customHeight="1">
      <c r="A22" s="5"/>
      <c r="B22" s="18"/>
      <c r="C22" s="6"/>
      <c r="D22" s="28"/>
      <c r="E22" s="1328"/>
      <c r="F22" s="1329"/>
      <c r="G22" s="1329"/>
      <c r="H22" s="1329"/>
      <c r="I22" s="1329"/>
      <c r="J22" s="1329"/>
      <c r="K22" s="1329"/>
      <c r="L22" s="1329"/>
      <c r="M22" s="1329"/>
      <c r="N22" s="1330"/>
      <c r="O22" s="24"/>
    </row>
    <row r="23" spans="1:26" ht="15.75" customHeight="1">
      <c r="A23" s="5"/>
      <c r="B23" s="18"/>
      <c r="C23" s="6"/>
      <c r="D23" s="28"/>
      <c r="E23" s="1322" t="str">
        <f>HYPERLINK("#'3 - PropCas Data Input'!E6","Back to P/C Input")</f>
        <v>Back to P/C Input</v>
      </c>
      <c r="F23" s="1315"/>
      <c r="G23" s="83"/>
      <c r="H23" s="1322" t="s">
        <v>1063</v>
      </c>
      <c r="I23" s="1314"/>
      <c r="J23" s="16"/>
      <c r="K23" s="16"/>
      <c r="L23" s="16"/>
      <c r="M23" s="16"/>
      <c r="N23" s="73"/>
      <c r="O23" s="24"/>
    </row>
    <row r="24" spans="1:26" ht="15.75" customHeight="1">
      <c r="A24" s="5"/>
      <c r="B24" s="31" t="s">
        <v>707</v>
      </c>
      <c r="C24" s="30"/>
      <c r="D24" s="29"/>
      <c r="E24" s="1325" t="s">
        <v>139</v>
      </c>
      <c r="F24" s="1326"/>
      <c r="G24" s="1326"/>
      <c r="H24" s="1326"/>
      <c r="I24" s="1326"/>
      <c r="J24" s="1326"/>
      <c r="K24" s="1326"/>
      <c r="L24" s="1326"/>
      <c r="M24" s="1326"/>
      <c r="N24" s="1327"/>
      <c r="O24" s="24"/>
    </row>
    <row r="25" spans="1:26" ht="15.75" customHeight="1">
      <c r="A25" s="5"/>
      <c r="B25" s="18"/>
      <c r="C25" s="6"/>
      <c r="D25" s="28"/>
      <c r="E25" s="1353"/>
      <c r="F25" s="1329"/>
      <c r="G25" s="1329"/>
      <c r="H25" s="1329"/>
      <c r="I25" s="1329"/>
      <c r="J25" s="1329"/>
      <c r="K25" s="1329"/>
      <c r="L25" s="1329"/>
      <c r="M25" s="1329"/>
      <c r="N25" s="1330"/>
      <c r="O25" s="24"/>
    </row>
    <row r="26" spans="1:26" ht="15.75" customHeight="1">
      <c r="A26" s="5"/>
      <c r="B26" s="18"/>
      <c r="C26" s="6"/>
      <c r="D26" s="28"/>
      <c r="E26" s="1353"/>
      <c r="F26" s="1329"/>
      <c r="G26" s="1329"/>
      <c r="H26" s="1329"/>
      <c r="I26" s="1329"/>
      <c r="J26" s="1329"/>
      <c r="K26" s="1329"/>
      <c r="L26" s="1329"/>
      <c r="M26" s="1329"/>
      <c r="N26" s="1330"/>
      <c r="O26" s="24"/>
    </row>
    <row r="27" spans="1:26" ht="15.75" customHeight="1">
      <c r="A27" s="5"/>
      <c r="B27" s="18"/>
      <c r="C27" s="6"/>
      <c r="D27" s="28"/>
      <c r="E27" s="1328"/>
      <c r="F27" s="1329"/>
      <c r="G27" s="1329"/>
      <c r="H27" s="1329"/>
      <c r="I27" s="1329"/>
      <c r="J27" s="1329"/>
      <c r="K27" s="1329"/>
      <c r="L27" s="1329"/>
      <c r="M27" s="1329"/>
      <c r="N27" s="1330"/>
      <c r="O27" s="24"/>
    </row>
    <row r="28" spans="1:26" ht="15.75" customHeight="1">
      <c r="A28" s="5"/>
      <c r="B28" s="18"/>
      <c r="C28" s="6"/>
      <c r="D28" s="28"/>
      <c r="E28" s="1322" t="str">
        <f>HYPERLINK("#'3 - PropCas Data Input'!F6","Back to P/C Input")</f>
        <v>Back to P/C Input</v>
      </c>
      <c r="F28" s="1315"/>
      <c r="G28" s="83"/>
      <c r="H28" s="1322" t="s">
        <v>1063</v>
      </c>
      <c r="I28" s="1314"/>
      <c r="J28" s="6"/>
      <c r="K28" s="6"/>
      <c r="L28" s="6"/>
      <c r="M28" s="6"/>
      <c r="N28" s="28"/>
      <c r="O28" s="24"/>
    </row>
    <row r="29" spans="1:26" ht="15.75" customHeight="1">
      <c r="A29" s="5"/>
      <c r="B29" s="51" t="s">
        <v>708</v>
      </c>
      <c r="C29" s="50"/>
      <c r="D29" s="49"/>
      <c r="E29" s="1316" t="s">
        <v>96</v>
      </c>
      <c r="F29" s="1317"/>
      <c r="G29" s="1317"/>
      <c r="H29" s="1317"/>
      <c r="I29" s="1317"/>
      <c r="J29" s="1317"/>
      <c r="K29" s="1317"/>
      <c r="L29" s="1317"/>
      <c r="M29" s="1317"/>
      <c r="N29" s="1318"/>
      <c r="O29" s="24"/>
    </row>
    <row r="30" spans="1:26" ht="15.75" customHeight="1">
      <c r="A30" s="5"/>
      <c r="B30" s="65" t="s">
        <v>709</v>
      </c>
      <c r="C30" s="6"/>
      <c r="D30" s="44"/>
      <c r="E30" s="1319"/>
      <c r="F30" s="1320"/>
      <c r="G30" s="1320"/>
      <c r="H30" s="1320"/>
      <c r="I30" s="1320"/>
      <c r="J30" s="1320"/>
      <c r="K30" s="1320"/>
      <c r="L30" s="1320"/>
      <c r="M30" s="1320"/>
      <c r="N30" s="1321"/>
      <c r="O30" s="24"/>
    </row>
    <row r="31" spans="1:26" ht="15.75" customHeight="1">
      <c r="A31" s="5"/>
      <c r="B31" s="47"/>
      <c r="C31" s="46"/>
      <c r="D31" s="45"/>
      <c r="E31" s="1312" t="str">
        <f>HYPERLINK("#'3 - PropCas Data Input'!G6","Back to P/C Input")</f>
        <v>Back to P/C Input</v>
      </c>
      <c r="F31" s="1313"/>
      <c r="G31" s="602"/>
      <c r="H31" s="1324" t="s">
        <v>1063</v>
      </c>
      <c r="I31" s="1331"/>
      <c r="J31" s="603"/>
      <c r="K31" s="603"/>
      <c r="L31" s="46"/>
      <c r="M31" s="46"/>
      <c r="N31" s="45"/>
      <c r="O31" s="24"/>
    </row>
    <row r="32" spans="1:26" ht="15.75" customHeight="1">
      <c r="A32" s="5"/>
      <c r="B32" s="77" t="s">
        <v>78</v>
      </c>
      <c r="C32" s="76"/>
      <c r="D32" s="75"/>
      <c r="E32" s="1384" t="s">
        <v>758</v>
      </c>
      <c r="F32" s="1385"/>
      <c r="G32" s="1385"/>
      <c r="H32" s="1385"/>
      <c r="I32" s="1385"/>
      <c r="J32" s="1385"/>
      <c r="K32" s="1385"/>
      <c r="L32" s="1385"/>
      <c r="M32" s="1385"/>
      <c r="N32" s="1386"/>
      <c r="O32" s="24"/>
      <c r="P32"/>
      <c r="Q32"/>
      <c r="R32" s="24"/>
      <c r="S32" s="24"/>
      <c r="T32" s="24"/>
      <c r="U32" s="24"/>
      <c r="V32" s="24"/>
      <c r="W32" s="24"/>
      <c r="X32" s="24"/>
      <c r="Y32" s="24"/>
      <c r="Z32" s="24"/>
    </row>
    <row r="33" spans="1:26" ht="15.75" customHeight="1">
      <c r="A33" s="5"/>
      <c r="B33" s="74" t="s">
        <v>77</v>
      </c>
      <c r="C33" s="16"/>
      <c r="D33" s="73"/>
      <c r="E33" s="1384"/>
      <c r="F33" s="1385"/>
      <c r="G33" s="1385"/>
      <c r="H33" s="1385"/>
      <c r="I33" s="1385"/>
      <c r="J33" s="1385"/>
      <c r="K33" s="1385"/>
      <c r="L33" s="1385"/>
      <c r="M33" s="1385"/>
      <c r="N33" s="1386"/>
      <c r="O33" s="24"/>
      <c r="P33"/>
      <c r="Q33"/>
      <c r="R33" s="24"/>
      <c r="S33" s="24"/>
      <c r="T33" s="24"/>
      <c r="U33" s="24"/>
      <c r="V33" s="24"/>
      <c r="W33" s="24"/>
      <c r="X33" s="24"/>
      <c r="Y33" s="24"/>
      <c r="Z33" s="24"/>
    </row>
    <row r="34" spans="1:26" ht="15.75" customHeight="1">
      <c r="A34" s="5"/>
      <c r="B34" s="74"/>
      <c r="C34" s="16"/>
      <c r="D34" s="73"/>
      <c r="E34" s="1387"/>
      <c r="F34" s="1388"/>
      <c r="G34" s="1388"/>
      <c r="H34" s="1388"/>
      <c r="I34" s="1388"/>
      <c r="J34" s="1388"/>
      <c r="K34" s="1388"/>
      <c r="L34" s="1388"/>
      <c r="M34" s="1388"/>
      <c r="N34" s="1389"/>
      <c r="O34" s="24"/>
      <c r="P34" s="24"/>
      <c r="Q34" s="24"/>
      <c r="R34" s="24"/>
      <c r="S34" s="24"/>
      <c r="T34" s="24"/>
      <c r="U34" s="24"/>
      <c r="V34" s="24"/>
      <c r="W34" s="24"/>
      <c r="X34" s="24"/>
      <c r="Y34" s="24"/>
      <c r="Z34" s="24"/>
    </row>
    <row r="35" spans="1:26" ht="15.75" customHeight="1">
      <c r="A35" s="5"/>
      <c r="B35" s="74"/>
      <c r="C35" s="16"/>
      <c r="D35" s="73"/>
      <c r="E35" s="597" t="s">
        <v>76</v>
      </c>
      <c r="F35" s="596"/>
      <c r="G35" s="596"/>
      <c r="H35" s="596"/>
      <c r="I35" s="596"/>
      <c r="J35" s="596"/>
      <c r="K35" s="595"/>
      <c r="L35" s="595"/>
      <c r="M35" s="595"/>
      <c r="N35" s="598"/>
      <c r="O35" s="24"/>
      <c r="P35" s="24"/>
      <c r="Q35" s="24"/>
      <c r="R35" s="24"/>
      <c r="S35" s="24"/>
      <c r="T35" s="24"/>
      <c r="U35" s="24"/>
      <c r="V35" s="24"/>
      <c r="W35" s="24"/>
      <c r="X35" s="24"/>
      <c r="Y35" s="24"/>
      <c r="Z35" s="24"/>
    </row>
    <row r="36" spans="1:26" ht="15.75" customHeight="1">
      <c r="A36" s="5"/>
      <c r="B36" s="74"/>
      <c r="C36" s="16"/>
      <c r="D36" s="73"/>
      <c r="E36" s="599" t="s">
        <v>710</v>
      </c>
      <c r="F36" s="595"/>
      <c r="G36" s="595"/>
      <c r="H36" s="595"/>
      <c r="I36" s="595"/>
      <c r="J36" s="595"/>
      <c r="K36" s="595"/>
      <c r="L36" s="595"/>
      <c r="M36" s="595"/>
      <c r="N36" s="598"/>
      <c r="O36" s="24"/>
      <c r="P36" s="24"/>
      <c r="Q36" s="24"/>
      <c r="R36" s="24"/>
      <c r="S36" s="24"/>
      <c r="T36" s="24"/>
      <c r="U36" s="24"/>
      <c r="V36" s="24"/>
      <c r="W36" s="24"/>
      <c r="X36" s="24"/>
      <c r="Y36" s="24"/>
      <c r="Z36" s="24"/>
    </row>
    <row r="37" spans="1:26" ht="15.75" customHeight="1">
      <c r="A37" s="5"/>
      <c r="B37" s="74"/>
      <c r="C37" s="16"/>
      <c r="D37" s="73"/>
      <c r="E37" s="599" t="s">
        <v>711</v>
      </c>
      <c r="F37" s="595"/>
      <c r="G37" s="595"/>
      <c r="H37" s="595"/>
      <c r="I37" s="595"/>
      <c r="J37" s="595"/>
      <c r="K37" s="595"/>
      <c r="L37" s="595"/>
      <c r="M37" s="595"/>
      <c r="N37" s="598"/>
      <c r="O37" s="24"/>
      <c r="P37" s="24"/>
      <c r="Q37" s="24"/>
      <c r="R37" s="24"/>
      <c r="S37" s="24"/>
      <c r="T37" s="24"/>
      <c r="U37" s="24"/>
      <c r="V37" s="24"/>
      <c r="W37" s="24"/>
      <c r="X37" s="24"/>
      <c r="Y37" s="24"/>
      <c r="Z37" s="24"/>
    </row>
    <row r="38" spans="1:26" ht="15.75" customHeight="1">
      <c r="A38" s="5"/>
      <c r="B38" s="74"/>
      <c r="C38" s="16"/>
      <c r="D38" s="73"/>
      <c r="E38" s="599" t="s">
        <v>726</v>
      </c>
      <c r="F38" s="595"/>
      <c r="G38" s="595"/>
      <c r="H38" s="595"/>
      <c r="I38" s="595"/>
      <c r="J38" s="595"/>
      <c r="K38" s="595"/>
      <c r="L38" s="595"/>
      <c r="M38" s="595"/>
      <c r="N38" s="598"/>
      <c r="O38" s="24"/>
      <c r="P38" s="24"/>
      <c r="Q38" s="24"/>
      <c r="R38" s="24"/>
      <c r="S38" s="24"/>
      <c r="T38" s="24"/>
      <c r="U38" s="24"/>
      <c r="V38" s="24"/>
      <c r="W38" s="24"/>
      <c r="X38" s="24"/>
      <c r="Y38" s="24"/>
      <c r="Z38" s="24"/>
    </row>
    <row r="39" spans="1:26" ht="15.75" customHeight="1">
      <c r="A39" s="5"/>
      <c r="B39" s="74"/>
      <c r="C39" s="16"/>
      <c r="D39" s="73"/>
      <c r="E39" s="599" t="s">
        <v>712</v>
      </c>
      <c r="F39" s="595"/>
      <c r="G39" s="595"/>
      <c r="H39" s="595"/>
      <c r="I39" s="595"/>
      <c r="J39" s="595"/>
      <c r="K39" s="595"/>
      <c r="L39" s="595"/>
      <c r="M39" s="595"/>
      <c r="N39" s="598"/>
      <c r="O39" s="24"/>
      <c r="P39" s="24"/>
      <c r="Q39" s="24"/>
      <c r="R39" s="24"/>
      <c r="S39" s="24"/>
      <c r="T39" s="24"/>
      <c r="U39" s="24"/>
      <c r="V39" s="24"/>
      <c r="W39" s="24"/>
      <c r="X39" s="24"/>
      <c r="Y39" s="24"/>
      <c r="Z39" s="24"/>
    </row>
    <row r="40" spans="1:26" ht="15.75" customHeight="1">
      <c r="A40" s="5"/>
      <c r="B40" s="74"/>
      <c r="C40" s="16"/>
      <c r="D40" s="73"/>
      <c r="E40" s="599" t="s">
        <v>713</v>
      </c>
      <c r="F40" s="595"/>
      <c r="G40" s="595"/>
      <c r="H40" s="595"/>
      <c r="I40" s="595"/>
      <c r="J40" s="595"/>
      <c r="K40" s="595"/>
      <c r="L40" s="595"/>
      <c r="M40" s="595"/>
      <c r="N40" s="598"/>
      <c r="O40" s="24"/>
      <c r="P40" s="24"/>
      <c r="Q40" s="24"/>
      <c r="R40" s="24"/>
      <c r="S40" s="24"/>
      <c r="T40" s="24"/>
      <c r="U40" s="24"/>
      <c r="V40" s="24"/>
      <c r="W40" s="24"/>
      <c r="X40" s="24"/>
      <c r="Y40" s="24"/>
      <c r="Z40" s="24"/>
    </row>
    <row r="41" spans="1:26" ht="15.75" customHeight="1">
      <c r="A41" s="5"/>
      <c r="B41" s="74"/>
      <c r="C41" s="16"/>
      <c r="D41" s="73"/>
      <c r="E41" s="599" t="s">
        <v>727</v>
      </c>
      <c r="F41" s="595"/>
      <c r="G41" s="595"/>
      <c r="H41" s="595"/>
      <c r="I41" s="595"/>
      <c r="J41" s="595"/>
      <c r="K41" s="595"/>
      <c r="L41" s="595"/>
      <c r="M41" s="595"/>
      <c r="N41" s="598"/>
      <c r="O41" s="24"/>
      <c r="P41" s="24"/>
      <c r="Q41" s="24"/>
      <c r="R41" s="24"/>
      <c r="S41" s="24"/>
      <c r="T41" s="24"/>
      <c r="U41" s="24"/>
      <c r="V41" s="24"/>
      <c r="W41" s="24"/>
      <c r="X41" s="24"/>
      <c r="Y41" s="24"/>
      <c r="Z41" s="24"/>
    </row>
    <row r="42" spans="1:26" ht="15.75" customHeight="1">
      <c r="A42" s="5"/>
      <c r="B42" s="74"/>
      <c r="C42" s="16"/>
      <c r="D42" s="73"/>
      <c r="E42" s="599" t="s">
        <v>714</v>
      </c>
      <c r="F42" s="595"/>
      <c r="G42" s="595"/>
      <c r="H42" s="595"/>
      <c r="I42" s="595"/>
      <c r="J42" s="595"/>
      <c r="K42" s="595"/>
      <c r="L42" s="595"/>
      <c r="M42" s="595"/>
      <c r="N42" s="598"/>
      <c r="O42" s="24"/>
      <c r="P42" s="24"/>
      <c r="Q42" s="24"/>
      <c r="R42" s="24"/>
      <c r="S42" s="24"/>
      <c r="T42" s="24"/>
      <c r="U42" s="24"/>
      <c r="V42" s="24"/>
      <c r="W42" s="24"/>
      <c r="X42" s="24"/>
      <c r="Y42" s="24"/>
      <c r="Z42" s="24"/>
    </row>
    <row r="43" spans="1:26" ht="15.75" customHeight="1">
      <c r="A43" s="5"/>
      <c r="B43" s="74"/>
      <c r="C43" s="16"/>
      <c r="D43" s="73"/>
      <c r="E43" s="599" t="s">
        <v>818</v>
      </c>
      <c r="F43" s="595"/>
      <c r="G43" s="595"/>
      <c r="H43" s="595"/>
      <c r="I43" s="595"/>
      <c r="J43" s="595"/>
      <c r="K43" s="595"/>
      <c r="L43" s="595"/>
      <c r="M43" s="595"/>
      <c r="N43" s="598"/>
      <c r="O43" s="24"/>
      <c r="P43" s="24"/>
      <c r="Q43" s="24"/>
      <c r="R43" s="24"/>
      <c r="S43" s="24"/>
      <c r="T43" s="24"/>
      <c r="U43" s="24"/>
      <c r="V43" s="24"/>
      <c r="W43" s="24"/>
      <c r="X43" s="24"/>
      <c r="Y43" s="24"/>
      <c r="Z43" s="24"/>
    </row>
    <row r="44" spans="1:26" ht="15.75" customHeight="1">
      <c r="A44" s="5"/>
      <c r="B44" s="74"/>
      <c r="C44" s="16"/>
      <c r="D44" s="73"/>
      <c r="E44" s="599" t="s">
        <v>715</v>
      </c>
      <c r="F44" s="595"/>
      <c r="G44" s="595"/>
      <c r="H44" s="595"/>
      <c r="I44" s="595"/>
      <c r="J44" s="595"/>
      <c r="K44" s="595"/>
      <c r="L44" s="595"/>
      <c r="M44" s="595"/>
      <c r="N44" s="598"/>
      <c r="O44" s="24"/>
      <c r="P44" s="24"/>
      <c r="Q44" s="24"/>
      <c r="R44" s="24"/>
      <c r="S44" s="24"/>
      <c r="T44" s="24"/>
      <c r="U44" s="24"/>
      <c r="V44" s="24"/>
      <c r="W44" s="24"/>
      <c r="X44" s="24"/>
      <c r="Y44" s="24"/>
      <c r="Z44" s="24"/>
    </row>
    <row r="45" spans="1:26" ht="15.75" customHeight="1">
      <c r="A45" s="5"/>
      <c r="B45" s="74"/>
      <c r="C45" s="16"/>
      <c r="D45" s="73"/>
      <c r="E45" s="599" t="s">
        <v>716</v>
      </c>
      <c r="F45" s="595"/>
      <c r="G45" s="595"/>
      <c r="H45" s="595"/>
      <c r="I45" s="595"/>
      <c r="J45" s="595"/>
      <c r="K45" s="595"/>
      <c r="L45" s="595"/>
      <c r="M45" s="595"/>
      <c r="N45" s="598"/>
      <c r="O45" s="24"/>
      <c r="P45" s="24"/>
      <c r="Q45" s="24"/>
      <c r="R45" s="24"/>
      <c r="S45" s="24"/>
      <c r="T45" s="24"/>
      <c r="U45" s="24"/>
      <c r="V45" s="24"/>
      <c r="W45" s="24"/>
      <c r="X45" s="24"/>
      <c r="Y45" s="24"/>
      <c r="Z45" s="24"/>
    </row>
    <row r="46" spans="1:26" ht="15.75" customHeight="1">
      <c r="A46" s="5"/>
      <c r="B46" s="74"/>
      <c r="C46" s="16"/>
      <c r="D46" s="73"/>
      <c r="E46" s="599" t="s">
        <v>717</v>
      </c>
      <c r="F46" s="595"/>
      <c r="G46" s="595"/>
      <c r="H46" s="595"/>
      <c r="I46" s="595"/>
      <c r="J46" s="595"/>
      <c r="K46" s="595"/>
      <c r="L46" s="595"/>
      <c r="M46" s="595"/>
      <c r="N46" s="598"/>
      <c r="O46" s="24"/>
      <c r="P46" s="24"/>
      <c r="Q46" s="24"/>
      <c r="R46" s="24"/>
      <c r="S46" s="24"/>
      <c r="T46" s="24"/>
      <c r="U46" s="24"/>
      <c r="V46" s="24"/>
      <c r="W46" s="24"/>
      <c r="X46" s="24"/>
      <c r="Y46" s="24"/>
      <c r="Z46" s="24"/>
    </row>
    <row r="47" spans="1:26" ht="15.75" customHeight="1">
      <c r="A47" s="5"/>
      <c r="B47" s="74"/>
      <c r="C47" s="16"/>
      <c r="D47" s="73"/>
      <c r="E47" s="599"/>
      <c r="F47" s="595"/>
      <c r="G47" s="595"/>
      <c r="H47" s="595"/>
      <c r="I47" s="595"/>
      <c r="J47" s="595"/>
      <c r="K47" s="595"/>
      <c r="L47" s="595"/>
      <c r="M47" s="595"/>
      <c r="N47" s="598"/>
      <c r="O47" s="24"/>
      <c r="P47" s="24"/>
      <c r="Q47" s="24"/>
      <c r="R47" s="24"/>
      <c r="S47" s="24"/>
      <c r="T47" s="24"/>
      <c r="U47" s="24"/>
      <c r="V47" s="24"/>
      <c r="W47" s="24"/>
      <c r="X47" s="24"/>
      <c r="Y47" s="24"/>
      <c r="Z47" s="24"/>
    </row>
    <row r="48" spans="1:26" ht="15.75" customHeight="1">
      <c r="A48" s="5"/>
      <c r="B48" s="74"/>
      <c r="C48" s="16"/>
      <c r="D48" s="73"/>
      <c r="E48" s="597" t="s">
        <v>75</v>
      </c>
      <c r="F48" s="596"/>
      <c r="G48" s="596"/>
      <c r="H48" s="596"/>
      <c r="I48" s="596"/>
      <c r="J48" s="595"/>
      <c r="K48" s="595"/>
      <c r="L48" s="595"/>
      <c r="M48" s="595"/>
      <c r="N48" s="598"/>
      <c r="O48" s="24"/>
      <c r="P48" s="24"/>
      <c r="Q48" s="24"/>
      <c r="R48" s="24"/>
      <c r="S48" s="24"/>
      <c r="T48" s="24"/>
      <c r="U48" s="24"/>
      <c r="V48" s="24"/>
      <c r="W48" s="24"/>
      <c r="X48" s="24"/>
      <c r="Y48" s="24"/>
      <c r="Z48" s="24"/>
    </row>
    <row r="49" spans="1:26" ht="15.75" customHeight="1">
      <c r="A49" s="5"/>
      <c r="B49" s="74"/>
      <c r="C49" s="16"/>
      <c r="D49" s="73"/>
      <c r="E49" s="599" t="s">
        <v>718</v>
      </c>
      <c r="F49" s="595"/>
      <c r="G49" s="595"/>
      <c r="H49" s="595"/>
      <c r="I49" s="595"/>
      <c r="J49" s="595"/>
      <c r="K49" s="595"/>
      <c r="L49" s="595"/>
      <c r="M49" s="595"/>
      <c r="N49" s="598"/>
      <c r="O49" s="24"/>
      <c r="P49" s="24"/>
      <c r="Q49" s="24"/>
      <c r="R49" s="24"/>
      <c r="S49" s="24"/>
      <c r="T49" s="24"/>
      <c r="U49" s="24"/>
      <c r="V49" s="24"/>
      <c r="W49" s="24"/>
      <c r="X49" s="24"/>
      <c r="Y49" s="24"/>
      <c r="Z49" s="24"/>
    </row>
    <row r="50" spans="1:26" ht="15.75" customHeight="1">
      <c r="A50" s="5"/>
      <c r="B50" s="74"/>
      <c r="C50" s="16"/>
      <c r="D50" s="73"/>
      <c r="E50" s="599" t="s">
        <v>1076</v>
      </c>
      <c r="F50" s="595"/>
      <c r="G50" s="595"/>
      <c r="H50" s="595"/>
      <c r="I50" s="595"/>
      <c r="J50" s="595"/>
      <c r="K50" s="595"/>
      <c r="L50" s="595"/>
      <c r="M50" s="595"/>
      <c r="N50" s="598"/>
      <c r="O50" s="24"/>
      <c r="P50" s="24"/>
      <c r="Q50" s="24"/>
      <c r="R50" s="24"/>
      <c r="S50" s="24"/>
      <c r="T50" s="24"/>
      <c r="U50" s="24"/>
      <c r="V50" s="24"/>
      <c r="W50" s="24"/>
      <c r="X50" s="24"/>
      <c r="Y50" s="24"/>
      <c r="Z50" s="24"/>
    </row>
    <row r="51" spans="1:26" ht="15.75" customHeight="1">
      <c r="A51" s="5"/>
      <c r="B51" s="74"/>
      <c r="C51" s="16"/>
      <c r="D51" s="73"/>
      <c r="E51" s="599" t="s">
        <v>719</v>
      </c>
      <c r="F51" s="595"/>
      <c r="G51" s="595"/>
      <c r="H51" s="595"/>
      <c r="I51" s="595"/>
      <c r="J51" s="595"/>
      <c r="K51" s="595"/>
      <c r="L51" s="595"/>
      <c r="M51" s="595"/>
      <c r="N51" s="598"/>
      <c r="O51" s="24"/>
      <c r="P51" s="24"/>
      <c r="Q51" s="24"/>
      <c r="R51" s="24"/>
      <c r="S51" s="24"/>
      <c r="T51" s="24"/>
      <c r="U51" s="24"/>
      <c r="V51" s="24"/>
      <c r="W51" s="24"/>
      <c r="X51" s="24"/>
      <c r="Y51" s="24"/>
      <c r="Z51" s="24"/>
    </row>
    <row r="52" spans="1:26" ht="15.75" customHeight="1">
      <c r="A52" s="5"/>
      <c r="B52" s="74"/>
      <c r="C52" s="16"/>
      <c r="D52" s="73"/>
      <c r="E52" s="599" t="s">
        <v>817</v>
      </c>
      <c r="F52" s="595"/>
      <c r="G52" s="595"/>
      <c r="H52" s="595"/>
      <c r="I52" s="595"/>
      <c r="J52" s="595"/>
      <c r="K52" s="595"/>
      <c r="L52" s="595"/>
      <c r="M52" s="595"/>
      <c r="N52" s="598"/>
      <c r="O52" s="24"/>
      <c r="P52" s="24"/>
      <c r="Q52" s="24"/>
      <c r="R52" s="24"/>
      <c r="S52" s="24"/>
      <c r="T52" s="24"/>
      <c r="U52" s="24"/>
      <c r="V52" s="24"/>
      <c r="W52" s="24"/>
      <c r="X52" s="24"/>
      <c r="Y52" s="24"/>
      <c r="Z52" s="24"/>
    </row>
    <row r="53" spans="1:26" ht="15.75" customHeight="1">
      <c r="A53" s="5"/>
      <c r="B53" s="74"/>
      <c r="C53" s="16"/>
      <c r="D53" s="73"/>
      <c r="E53" s="599" t="s">
        <v>728</v>
      </c>
      <c r="F53" s="595"/>
      <c r="G53" s="595"/>
      <c r="H53" s="595"/>
      <c r="I53" s="595"/>
      <c r="J53" s="595"/>
      <c r="K53" s="595"/>
      <c r="L53" s="595"/>
      <c r="M53" s="595"/>
      <c r="N53" s="598"/>
      <c r="O53" s="24"/>
      <c r="P53" s="24"/>
      <c r="Q53" s="24"/>
      <c r="R53" s="24"/>
      <c r="S53" s="24"/>
      <c r="T53" s="24"/>
      <c r="U53" s="24"/>
      <c r="V53" s="24"/>
      <c r="W53" s="24"/>
      <c r="X53" s="24"/>
      <c r="Y53" s="24"/>
      <c r="Z53" s="24"/>
    </row>
    <row r="54" spans="1:26" ht="15.75" customHeight="1">
      <c r="A54" s="5"/>
      <c r="B54" s="74"/>
      <c r="C54" s="16"/>
      <c r="D54" s="73"/>
      <c r="E54" s="599" t="s">
        <v>720</v>
      </c>
      <c r="F54" s="595"/>
      <c r="G54" s="595"/>
      <c r="H54" s="595"/>
      <c r="I54" s="595"/>
      <c r="J54" s="595"/>
      <c r="K54" s="595"/>
      <c r="L54" s="595"/>
      <c r="M54" s="595"/>
      <c r="N54" s="598"/>
      <c r="O54" s="24"/>
      <c r="P54" s="24"/>
      <c r="Q54" s="24"/>
      <c r="R54" s="24"/>
      <c r="S54" s="24"/>
      <c r="T54" s="24"/>
      <c r="U54" s="24"/>
      <c r="V54" s="24"/>
      <c r="W54" s="24"/>
      <c r="X54" s="24"/>
      <c r="Y54" s="24"/>
      <c r="Z54" s="24"/>
    </row>
    <row r="55" spans="1:26" ht="15.75" customHeight="1">
      <c r="A55" s="5"/>
      <c r="B55" s="74"/>
      <c r="C55" s="16"/>
      <c r="D55" s="73"/>
      <c r="E55" s="599" t="s">
        <v>721</v>
      </c>
      <c r="F55" s="595"/>
      <c r="G55" s="595"/>
      <c r="H55" s="595"/>
      <c r="I55" s="595"/>
      <c r="J55" s="595"/>
      <c r="K55" s="595"/>
      <c r="L55" s="595"/>
      <c r="M55" s="595"/>
      <c r="N55" s="598"/>
      <c r="O55" s="24"/>
      <c r="P55" s="24"/>
      <c r="Q55" s="24"/>
      <c r="R55" s="24"/>
      <c r="S55" s="24"/>
      <c r="T55" s="24"/>
      <c r="U55" s="24"/>
      <c r="V55" s="24"/>
      <c r="W55" s="24"/>
      <c r="X55" s="24"/>
      <c r="Y55" s="24"/>
      <c r="Z55" s="24"/>
    </row>
    <row r="56" spans="1:26" ht="15.75" customHeight="1">
      <c r="A56" s="5"/>
      <c r="B56" s="74"/>
      <c r="C56" s="16"/>
      <c r="D56" s="73"/>
      <c r="E56" s="599" t="s">
        <v>722</v>
      </c>
      <c r="F56" s="595"/>
      <c r="G56" s="595"/>
      <c r="H56" s="595"/>
      <c r="I56" s="595"/>
      <c r="J56" s="595"/>
      <c r="K56" s="595"/>
      <c r="L56" s="595"/>
      <c r="M56" s="595"/>
      <c r="N56" s="598"/>
      <c r="O56" s="24"/>
      <c r="P56" s="24"/>
      <c r="Q56" s="24"/>
      <c r="R56" s="24"/>
      <c r="S56" s="24"/>
      <c r="T56" s="24"/>
      <c r="U56" s="24"/>
      <c r="V56" s="24"/>
      <c r="W56" s="24"/>
      <c r="X56" s="24"/>
      <c r="Y56" s="24"/>
      <c r="Z56" s="24"/>
    </row>
    <row r="57" spans="1:26" ht="15.75" customHeight="1">
      <c r="A57" s="5"/>
      <c r="B57" s="74"/>
      <c r="C57" s="16"/>
      <c r="D57" s="73"/>
      <c r="E57" s="599" t="s">
        <v>723</v>
      </c>
      <c r="F57" s="595"/>
      <c r="G57" s="595"/>
      <c r="H57" s="595"/>
      <c r="I57" s="595"/>
      <c r="J57" s="595"/>
      <c r="K57" s="595"/>
      <c r="L57" s="595"/>
      <c r="M57" s="595"/>
      <c r="N57" s="598"/>
      <c r="O57" s="24"/>
      <c r="P57" s="24"/>
      <c r="Q57" s="24"/>
      <c r="R57" s="24"/>
      <c r="S57" s="24"/>
      <c r="T57" s="24"/>
      <c r="U57" s="24"/>
      <c r="V57" s="24"/>
      <c r="W57" s="24"/>
      <c r="X57" s="24"/>
      <c r="Y57" s="24"/>
      <c r="Z57" s="24"/>
    </row>
    <row r="58" spans="1:26" ht="15.75" customHeight="1">
      <c r="A58" s="5"/>
      <c r="B58" s="74"/>
      <c r="C58" s="16"/>
      <c r="D58" s="73"/>
      <c r="E58" s="599" t="s">
        <v>724</v>
      </c>
      <c r="F58" s="595"/>
      <c r="G58" s="595"/>
      <c r="H58" s="595"/>
      <c r="I58" s="595"/>
      <c r="J58" s="595"/>
      <c r="K58" s="595"/>
      <c r="L58" s="595"/>
      <c r="M58" s="595"/>
      <c r="N58" s="598"/>
      <c r="O58" s="24"/>
      <c r="P58" s="24"/>
      <c r="Q58" s="24"/>
      <c r="R58" s="24"/>
      <c r="S58" s="24"/>
      <c r="T58" s="24"/>
      <c r="U58" s="24"/>
      <c r="V58" s="24"/>
      <c r="W58" s="24"/>
      <c r="X58" s="24"/>
      <c r="Y58" s="24"/>
      <c r="Z58" s="24"/>
    </row>
    <row r="59" spans="1:26" ht="15.75" customHeight="1">
      <c r="A59" s="5"/>
      <c r="B59" s="74"/>
      <c r="C59" s="16"/>
      <c r="D59" s="73"/>
      <c r="E59" s="599" t="s">
        <v>725</v>
      </c>
      <c r="F59" s="595"/>
      <c r="G59" s="595"/>
      <c r="H59" s="595"/>
      <c r="I59" s="595"/>
      <c r="J59" s="595"/>
      <c r="K59" s="595"/>
      <c r="L59" s="595"/>
      <c r="M59" s="595"/>
      <c r="N59" s="598"/>
      <c r="O59" s="24"/>
      <c r="P59" s="24"/>
      <c r="Q59" s="24"/>
      <c r="R59" s="24"/>
      <c r="S59" s="24"/>
      <c r="T59" s="24"/>
      <c r="U59" s="24"/>
      <c r="V59" s="24"/>
      <c r="W59" s="24"/>
      <c r="X59" s="24"/>
      <c r="Y59" s="24"/>
      <c r="Z59" s="24"/>
    </row>
    <row r="60" spans="1:26" ht="15.75" customHeight="1">
      <c r="A60" s="5"/>
      <c r="B60" s="74"/>
      <c r="C60" s="16"/>
      <c r="D60" s="73"/>
      <c r="E60" s="599" t="s">
        <v>729</v>
      </c>
      <c r="F60" s="595"/>
      <c r="G60" s="595"/>
      <c r="H60" s="595"/>
      <c r="I60" s="595"/>
      <c r="J60" s="595"/>
      <c r="K60" s="595"/>
      <c r="L60" s="595"/>
      <c r="M60" s="595"/>
      <c r="N60" s="598"/>
      <c r="O60" s="24"/>
      <c r="P60" s="24"/>
      <c r="Q60" s="24"/>
      <c r="R60" s="24"/>
      <c r="S60" s="24"/>
      <c r="T60" s="24"/>
      <c r="U60" s="24"/>
      <c r="V60" s="24"/>
      <c r="W60" s="24"/>
      <c r="X60" s="24"/>
      <c r="Y60" s="24"/>
      <c r="Z60" s="24"/>
    </row>
    <row r="61" spans="1:26" ht="15.75" customHeight="1">
      <c r="A61" s="5"/>
      <c r="B61" s="74"/>
      <c r="C61" s="16"/>
      <c r="D61" s="73"/>
      <c r="E61" s="599" t="s">
        <v>730</v>
      </c>
      <c r="F61" s="595"/>
      <c r="G61" s="595"/>
      <c r="H61" s="595"/>
      <c r="I61" s="595"/>
      <c r="J61" s="595"/>
      <c r="K61" s="595"/>
      <c r="L61" s="595"/>
      <c r="M61" s="595"/>
      <c r="N61" s="598"/>
      <c r="O61" s="24"/>
      <c r="P61" s="24"/>
      <c r="Q61" s="24"/>
      <c r="R61" s="24"/>
      <c r="S61" s="24"/>
      <c r="T61" s="24"/>
      <c r="U61" s="24"/>
      <c r="V61" s="24"/>
      <c r="W61" s="24"/>
      <c r="X61" s="24"/>
      <c r="Y61" s="24"/>
      <c r="Z61" s="24"/>
    </row>
    <row r="62" spans="1:26" ht="15.75" customHeight="1">
      <c r="A62" s="5"/>
      <c r="B62" s="74"/>
      <c r="C62" s="16"/>
      <c r="D62" s="73"/>
      <c r="E62" s="599" t="s">
        <v>731</v>
      </c>
      <c r="F62" s="595"/>
      <c r="G62" s="595"/>
      <c r="H62" s="595"/>
      <c r="I62" s="595"/>
      <c r="J62" s="595"/>
      <c r="K62" s="595"/>
      <c r="L62" s="595"/>
      <c r="M62" s="595"/>
      <c r="N62" s="598"/>
      <c r="O62" s="24"/>
      <c r="P62" s="24"/>
      <c r="Q62" s="24"/>
      <c r="R62" s="24"/>
      <c r="S62" s="24"/>
      <c r="T62" s="24"/>
      <c r="U62" s="24"/>
      <c r="V62" s="24"/>
      <c r="W62" s="24"/>
      <c r="X62" s="24"/>
      <c r="Y62" s="24"/>
      <c r="Z62" s="24"/>
    </row>
    <row r="63" spans="1:26" ht="15.75" customHeight="1">
      <c r="A63" s="5"/>
      <c r="B63" s="74"/>
      <c r="C63" s="16"/>
      <c r="D63" s="73"/>
      <c r="E63" s="599" t="s">
        <v>74</v>
      </c>
      <c r="F63" s="595"/>
      <c r="G63" s="595"/>
      <c r="H63" s="595"/>
      <c r="I63" s="595"/>
      <c r="J63" s="595"/>
      <c r="K63" s="595"/>
      <c r="L63" s="595"/>
      <c r="M63" s="595"/>
      <c r="N63" s="598"/>
      <c r="O63" s="24"/>
      <c r="P63" s="24"/>
      <c r="Q63" s="24"/>
      <c r="R63" s="24"/>
      <c r="S63" s="24"/>
      <c r="T63" s="24"/>
      <c r="U63" s="24"/>
      <c r="V63" s="24"/>
      <c r="W63" s="24"/>
      <c r="X63" s="24"/>
      <c r="Y63" s="24"/>
      <c r="Z63" s="24"/>
    </row>
    <row r="64" spans="1:26" ht="15.75" customHeight="1">
      <c r="A64" s="5"/>
      <c r="B64" s="71"/>
      <c r="C64" s="70"/>
      <c r="D64" s="69"/>
      <c r="E64" s="1312" t="str">
        <f>HYPERLINK("#'3 - PropCas Data Input'!H6","Back to P/C Input")</f>
        <v>Back to P/C Input</v>
      </c>
      <c r="F64" s="1313"/>
      <c r="G64" s="602"/>
      <c r="H64" s="1322" t="s">
        <v>1063</v>
      </c>
      <c r="I64" s="1314"/>
      <c r="J64" s="301"/>
      <c r="K64" s="301"/>
      <c r="L64" s="301"/>
      <c r="M64" s="301"/>
      <c r="N64" s="302"/>
      <c r="O64" s="24"/>
      <c r="P64" s="24"/>
      <c r="Q64" s="24"/>
      <c r="R64" s="24"/>
      <c r="S64" s="24"/>
      <c r="T64" s="24"/>
      <c r="U64" s="24"/>
      <c r="V64" s="24"/>
      <c r="W64" s="24"/>
      <c r="X64" s="24"/>
      <c r="Y64" s="24"/>
      <c r="Z64" s="24"/>
    </row>
    <row r="65" spans="1:26" ht="15.75" customHeight="1">
      <c r="A65" s="5"/>
      <c r="B65" s="77" t="s">
        <v>732</v>
      </c>
      <c r="C65" s="14"/>
      <c r="D65" s="60"/>
      <c r="E65" s="1338" t="s">
        <v>617</v>
      </c>
      <c r="F65" s="1339"/>
      <c r="G65" s="1339"/>
      <c r="H65" s="1339"/>
      <c r="I65" s="1339"/>
      <c r="J65" s="1339"/>
      <c r="K65" s="1339"/>
      <c r="L65" s="1339"/>
      <c r="M65" s="1339"/>
      <c r="N65" s="1340"/>
      <c r="O65" s="24"/>
      <c r="P65"/>
      <c r="Q65"/>
      <c r="R65" s="24"/>
      <c r="S65" s="24"/>
      <c r="T65" s="24"/>
      <c r="U65" s="24"/>
      <c r="V65" s="24"/>
      <c r="W65" s="24"/>
      <c r="X65" s="24"/>
      <c r="Y65" s="24"/>
      <c r="Z65" s="24"/>
    </row>
    <row r="66" spans="1:26" ht="15.75" customHeight="1">
      <c r="A66" s="5"/>
      <c r="B66" s="249" t="s">
        <v>733</v>
      </c>
      <c r="C66" s="14"/>
      <c r="D66" s="60"/>
      <c r="E66" s="303"/>
      <c r="F66" s="304"/>
      <c r="G66" s="304"/>
      <c r="H66" s="304"/>
      <c r="I66" s="304"/>
      <c r="J66" s="304"/>
      <c r="K66" s="304"/>
      <c r="L66" s="304"/>
      <c r="M66" s="304"/>
      <c r="N66" s="305"/>
      <c r="O66" s="24"/>
      <c r="P66"/>
      <c r="Q66"/>
      <c r="R66" s="24"/>
      <c r="S66" s="24"/>
      <c r="T66" s="24"/>
      <c r="U66" s="24"/>
      <c r="V66" s="24"/>
      <c r="W66" s="24"/>
      <c r="X66" s="24"/>
      <c r="Y66" s="24"/>
      <c r="Z66" s="24"/>
    </row>
    <row r="67" spans="1:26" ht="15.75" customHeight="1">
      <c r="A67" s="5"/>
      <c r="B67" s="249"/>
      <c r="C67" s="14"/>
      <c r="D67" s="60"/>
      <c r="E67" s="1341" t="s">
        <v>615</v>
      </c>
      <c r="F67" s="1342"/>
      <c r="G67" s="271"/>
      <c r="H67" s="271"/>
      <c r="I67" s="271"/>
      <c r="J67" s="271"/>
      <c r="K67" s="271"/>
      <c r="L67" s="271"/>
      <c r="M67" s="271"/>
      <c r="N67" s="272"/>
      <c r="O67" s="24"/>
      <c r="P67"/>
      <c r="Q67"/>
      <c r="R67" s="24"/>
      <c r="S67" s="24"/>
      <c r="T67" s="24"/>
      <c r="U67" s="24"/>
      <c r="V67" s="24"/>
      <c r="W67" s="24"/>
      <c r="X67" s="24"/>
      <c r="Y67" s="24"/>
      <c r="Z67" s="24"/>
    </row>
    <row r="68" spans="1:26" ht="15.75" customHeight="1">
      <c r="A68" s="5"/>
      <c r="B68" s="249"/>
      <c r="C68" s="14"/>
      <c r="D68" s="60"/>
      <c r="E68" s="1341" t="s">
        <v>616</v>
      </c>
      <c r="F68" s="1342"/>
      <c r="G68" s="271"/>
      <c r="H68" s="271"/>
      <c r="I68" s="271"/>
      <c r="J68" s="271"/>
      <c r="K68" s="271"/>
      <c r="L68" s="271"/>
      <c r="M68" s="271"/>
      <c r="N68" s="272"/>
      <c r="O68" s="24"/>
      <c r="P68"/>
      <c r="Q68"/>
      <c r="R68" s="24"/>
      <c r="S68" s="24"/>
      <c r="T68" s="24"/>
      <c r="U68" s="24"/>
      <c r="V68" s="24"/>
      <c r="W68" s="24"/>
      <c r="X68" s="24"/>
      <c r="Y68" s="24"/>
      <c r="Z68" s="24"/>
    </row>
    <row r="69" spans="1:26" ht="15.75" customHeight="1">
      <c r="A69" s="5"/>
      <c r="B69" s="15"/>
      <c r="C69" s="14"/>
      <c r="D69" s="60"/>
      <c r="E69" s="273"/>
      <c r="F69" s="271"/>
      <c r="G69" s="271"/>
      <c r="H69" s="271"/>
      <c r="I69" s="271"/>
      <c r="J69" s="271"/>
      <c r="K69" s="271"/>
      <c r="L69" s="271"/>
      <c r="M69" s="271"/>
      <c r="N69" s="272"/>
      <c r="O69" s="24"/>
      <c r="P69"/>
      <c r="Q69"/>
      <c r="R69" s="24"/>
      <c r="S69" s="24"/>
      <c r="T69" s="24"/>
      <c r="U69" s="24"/>
      <c r="V69" s="24"/>
      <c r="W69" s="24"/>
      <c r="X69" s="24"/>
      <c r="Y69" s="24"/>
      <c r="Z69" s="24"/>
    </row>
    <row r="70" spans="1:26" ht="15.75" customHeight="1">
      <c r="A70" s="5"/>
      <c r="B70" s="15"/>
      <c r="C70" s="14"/>
      <c r="D70" s="60"/>
      <c r="E70" s="1341" t="s">
        <v>809</v>
      </c>
      <c r="F70" s="1342"/>
      <c r="G70" s="1342"/>
      <c r="H70" s="1342"/>
      <c r="I70" s="1342"/>
      <c r="J70" s="1342"/>
      <c r="K70" s="1342"/>
      <c r="L70" s="1342"/>
      <c r="M70" s="1342"/>
      <c r="N70" s="1343"/>
      <c r="O70" s="24"/>
      <c r="P70"/>
      <c r="Q70"/>
      <c r="R70" s="24"/>
      <c r="S70" s="24"/>
      <c r="T70" s="24"/>
      <c r="U70" s="24"/>
      <c r="V70" s="24"/>
      <c r="W70" s="24"/>
      <c r="X70" s="24"/>
      <c r="Y70" s="24"/>
      <c r="Z70" s="24"/>
    </row>
    <row r="71" spans="1:26" ht="15.75" customHeight="1">
      <c r="A71" s="5"/>
      <c r="B71" s="15"/>
      <c r="C71" s="14"/>
      <c r="D71" s="60"/>
      <c r="E71" s="1341"/>
      <c r="F71" s="1342"/>
      <c r="G71" s="1342"/>
      <c r="H71" s="1342"/>
      <c r="I71" s="1342"/>
      <c r="J71" s="1342"/>
      <c r="K71" s="1342"/>
      <c r="L71" s="1342"/>
      <c r="M71" s="1342"/>
      <c r="N71" s="1343"/>
      <c r="O71" s="24"/>
      <c r="P71"/>
      <c r="Q71"/>
      <c r="R71" s="24"/>
      <c r="S71" s="24"/>
      <c r="T71" s="24"/>
      <c r="U71" s="24"/>
      <c r="V71" s="24"/>
      <c r="W71" s="24"/>
      <c r="X71" s="24"/>
      <c r="Y71" s="24"/>
      <c r="Z71" s="24"/>
    </row>
    <row r="72" spans="1:26" ht="15.75" customHeight="1">
      <c r="A72" s="5"/>
      <c r="B72" s="15"/>
      <c r="C72" s="14"/>
      <c r="D72" s="60"/>
      <c r="E72" s="1341"/>
      <c r="F72" s="1342"/>
      <c r="G72" s="1342"/>
      <c r="H72" s="1342"/>
      <c r="I72" s="1342"/>
      <c r="J72" s="1342"/>
      <c r="K72" s="1342"/>
      <c r="L72" s="1342"/>
      <c r="M72" s="1342"/>
      <c r="N72" s="1343"/>
      <c r="O72" s="24"/>
      <c r="P72"/>
      <c r="Q72"/>
      <c r="R72" s="24"/>
      <c r="S72" s="24"/>
      <c r="T72" s="24"/>
      <c r="U72" s="24"/>
      <c r="V72" s="24"/>
      <c r="W72" s="24"/>
      <c r="X72" s="24"/>
      <c r="Y72" s="24"/>
      <c r="Z72" s="24"/>
    </row>
    <row r="73" spans="1:26" ht="15.75" customHeight="1">
      <c r="A73" s="5"/>
      <c r="B73" s="15"/>
      <c r="C73" s="14"/>
      <c r="D73" s="60"/>
      <c r="E73" s="1341"/>
      <c r="F73" s="1342"/>
      <c r="G73" s="1342"/>
      <c r="H73" s="1342"/>
      <c r="I73" s="1342"/>
      <c r="J73" s="1342"/>
      <c r="K73" s="1342"/>
      <c r="L73" s="1342"/>
      <c r="M73" s="1342"/>
      <c r="N73" s="1343"/>
      <c r="O73" s="24"/>
      <c r="P73"/>
      <c r="Q73"/>
      <c r="R73" s="24"/>
      <c r="S73" s="24"/>
      <c r="T73" s="24"/>
      <c r="U73" s="24"/>
      <c r="V73" s="24"/>
      <c r="W73" s="24"/>
      <c r="X73" s="24"/>
      <c r="Y73" s="24"/>
      <c r="Z73" s="24"/>
    </row>
    <row r="74" spans="1:26" ht="15.75" customHeight="1">
      <c r="A74" s="5"/>
      <c r="B74" s="15"/>
      <c r="C74" s="14"/>
      <c r="D74" s="60"/>
      <c r="E74" s="273"/>
      <c r="F74" s="271"/>
      <c r="G74" s="271"/>
      <c r="H74" s="271"/>
      <c r="I74" s="271"/>
      <c r="J74" s="271"/>
      <c r="K74" s="271"/>
      <c r="L74" s="271"/>
      <c r="M74" s="271"/>
      <c r="N74" s="272"/>
      <c r="O74" s="24"/>
      <c r="P74"/>
      <c r="Q74"/>
      <c r="R74" s="24"/>
      <c r="S74" s="24"/>
      <c r="T74" s="24"/>
      <c r="U74" s="24"/>
      <c r="V74" s="24"/>
      <c r="W74" s="24"/>
      <c r="X74" s="24"/>
      <c r="Y74" s="24"/>
      <c r="Z74" s="24"/>
    </row>
    <row r="75" spans="1:26" ht="15.75" customHeight="1">
      <c r="A75" s="5"/>
      <c r="B75" s="15"/>
      <c r="C75" s="14"/>
      <c r="D75" s="60"/>
      <c r="E75" s="1341" t="s">
        <v>612</v>
      </c>
      <c r="F75" s="1342"/>
      <c r="G75" s="1342"/>
      <c r="H75" s="1342"/>
      <c r="I75" s="1342"/>
      <c r="J75" s="1342"/>
      <c r="K75" s="1342"/>
      <c r="L75" s="1342"/>
      <c r="M75" s="1342"/>
      <c r="N75" s="1343"/>
      <c r="O75" s="24"/>
      <c r="P75"/>
      <c r="Q75"/>
      <c r="R75" s="24"/>
      <c r="S75" s="24"/>
      <c r="T75" s="24"/>
      <c r="U75" s="24"/>
      <c r="V75" s="24"/>
      <c r="W75" s="24"/>
      <c r="X75" s="24"/>
      <c r="Y75" s="24"/>
      <c r="Z75" s="24"/>
    </row>
    <row r="76" spans="1:26" ht="15.75" customHeight="1">
      <c r="A76" s="5"/>
      <c r="B76" s="15"/>
      <c r="C76" s="14"/>
      <c r="D76" s="60"/>
      <c r="E76" s="1341"/>
      <c r="F76" s="1342"/>
      <c r="G76" s="1342"/>
      <c r="H76" s="1342"/>
      <c r="I76" s="1342"/>
      <c r="J76" s="1342"/>
      <c r="K76" s="1342"/>
      <c r="L76" s="1342"/>
      <c r="M76" s="1342"/>
      <c r="N76" s="1343"/>
      <c r="O76" s="24"/>
      <c r="P76"/>
      <c r="Q76"/>
      <c r="R76" s="24"/>
      <c r="S76" s="24"/>
      <c r="T76" s="24"/>
      <c r="U76" s="24"/>
      <c r="V76" s="24"/>
      <c r="W76" s="24"/>
      <c r="X76" s="24"/>
      <c r="Y76" s="24"/>
      <c r="Z76" s="24"/>
    </row>
    <row r="77" spans="1:26" ht="15.75" customHeight="1">
      <c r="A77" s="5"/>
      <c r="B77" s="15"/>
      <c r="C77" s="14"/>
      <c r="D77" s="60"/>
      <c r="E77" s="1341"/>
      <c r="F77" s="1342"/>
      <c r="G77" s="1342"/>
      <c r="H77" s="1342"/>
      <c r="I77" s="1342"/>
      <c r="J77" s="1342"/>
      <c r="K77" s="1342"/>
      <c r="L77" s="1342"/>
      <c r="M77" s="1342"/>
      <c r="N77" s="1343"/>
      <c r="O77" s="24"/>
      <c r="P77"/>
      <c r="Q77"/>
      <c r="R77" s="24"/>
      <c r="S77" s="24"/>
      <c r="T77" s="24"/>
      <c r="U77" s="24"/>
      <c r="V77" s="24"/>
      <c r="W77" s="24"/>
      <c r="X77" s="24"/>
      <c r="Y77" s="24"/>
      <c r="Z77" s="24"/>
    </row>
    <row r="78" spans="1:26" ht="15.75" customHeight="1">
      <c r="A78" s="5"/>
      <c r="B78" s="15"/>
      <c r="C78" s="14"/>
      <c r="D78" s="60"/>
      <c r="E78" s="273"/>
      <c r="F78" s="271"/>
      <c r="G78" s="271"/>
      <c r="H78" s="271"/>
      <c r="I78" s="271"/>
      <c r="J78" s="271"/>
      <c r="K78" s="271"/>
      <c r="L78" s="271"/>
      <c r="M78" s="271"/>
      <c r="N78" s="272"/>
      <c r="O78" s="24"/>
      <c r="P78"/>
      <c r="Q78"/>
      <c r="R78" s="24"/>
      <c r="S78" s="24"/>
      <c r="T78" s="24"/>
      <c r="U78" s="24"/>
      <c r="V78" s="24"/>
      <c r="W78" s="24"/>
      <c r="X78" s="24"/>
      <c r="Y78" s="24"/>
      <c r="Z78" s="24"/>
    </row>
    <row r="79" spans="1:26" ht="15.75" customHeight="1">
      <c r="A79" s="5"/>
      <c r="B79" s="15"/>
      <c r="C79" s="14"/>
      <c r="D79" s="60"/>
      <c r="E79" s="1341" t="s">
        <v>613</v>
      </c>
      <c r="F79" s="1342"/>
      <c r="G79" s="1342"/>
      <c r="H79" s="1342"/>
      <c r="I79" s="1342"/>
      <c r="J79" s="1342"/>
      <c r="K79" s="1342"/>
      <c r="L79" s="1342"/>
      <c r="M79" s="1342"/>
      <c r="N79" s="1343"/>
      <c r="O79" s="24"/>
      <c r="P79"/>
      <c r="Q79"/>
      <c r="R79" s="24"/>
      <c r="S79" s="24"/>
      <c r="T79" s="24"/>
      <c r="U79" s="24"/>
      <c r="V79" s="24"/>
      <c r="W79" s="24"/>
      <c r="X79" s="24"/>
      <c r="Y79" s="24"/>
      <c r="Z79" s="24"/>
    </row>
    <row r="80" spans="1:26" ht="15.75" customHeight="1">
      <c r="A80" s="5"/>
      <c r="B80" s="15"/>
      <c r="C80" s="14"/>
      <c r="D80" s="60"/>
      <c r="E80" s="1341"/>
      <c r="F80" s="1342"/>
      <c r="G80" s="1342"/>
      <c r="H80" s="1342"/>
      <c r="I80" s="1342"/>
      <c r="J80" s="1342"/>
      <c r="K80" s="1342"/>
      <c r="L80" s="1342"/>
      <c r="M80" s="1342"/>
      <c r="N80" s="1343"/>
      <c r="O80" s="24"/>
      <c r="P80"/>
      <c r="Q80"/>
      <c r="R80" s="24"/>
      <c r="S80" s="24"/>
      <c r="T80" s="24"/>
      <c r="U80" s="24"/>
      <c r="V80" s="24"/>
      <c r="W80" s="24"/>
      <c r="X80" s="24"/>
      <c r="Y80" s="24"/>
      <c r="Z80" s="24"/>
    </row>
    <row r="81" spans="1:26" ht="15.75" customHeight="1">
      <c r="A81" s="5"/>
      <c r="B81" s="15"/>
      <c r="C81" s="14"/>
      <c r="D81" s="60"/>
      <c r="E81" s="1341"/>
      <c r="F81" s="1342"/>
      <c r="G81" s="1342"/>
      <c r="H81" s="1342"/>
      <c r="I81" s="1342"/>
      <c r="J81" s="1342"/>
      <c r="K81" s="1342"/>
      <c r="L81" s="1342"/>
      <c r="M81" s="1342"/>
      <c r="N81" s="1343"/>
      <c r="O81" s="24"/>
      <c r="P81"/>
      <c r="Q81"/>
      <c r="R81" s="24"/>
      <c r="S81" s="24"/>
      <c r="T81" s="24"/>
      <c r="U81" s="24"/>
      <c r="V81" s="24"/>
      <c r="W81" s="24"/>
      <c r="X81" s="24"/>
      <c r="Y81" s="24"/>
      <c r="Z81" s="24"/>
    </row>
    <row r="82" spans="1:26" ht="15.75" customHeight="1">
      <c r="A82" s="5"/>
      <c r="B82" s="15"/>
      <c r="C82" s="14"/>
      <c r="D82" s="60"/>
      <c r="E82" s="1341"/>
      <c r="F82" s="1342"/>
      <c r="G82" s="1342"/>
      <c r="H82" s="1342"/>
      <c r="I82" s="1342"/>
      <c r="J82" s="1342"/>
      <c r="K82" s="1342"/>
      <c r="L82" s="1342"/>
      <c r="M82" s="1342"/>
      <c r="N82" s="1343"/>
      <c r="O82" s="24"/>
      <c r="P82"/>
      <c r="Q82"/>
      <c r="R82" s="24"/>
      <c r="S82" s="24"/>
      <c r="T82" s="24"/>
      <c r="U82" s="24"/>
      <c r="V82" s="24"/>
      <c r="W82" s="24"/>
      <c r="X82" s="24"/>
      <c r="Y82" s="24"/>
      <c r="Z82" s="24"/>
    </row>
    <row r="83" spans="1:26" ht="15.75" customHeight="1">
      <c r="A83" s="5"/>
      <c r="B83" s="15"/>
      <c r="C83" s="14"/>
      <c r="D83" s="60"/>
      <c r="E83" s="1341"/>
      <c r="F83" s="1342"/>
      <c r="G83" s="1342"/>
      <c r="H83" s="1342"/>
      <c r="I83" s="1342"/>
      <c r="J83" s="1342"/>
      <c r="K83" s="1342"/>
      <c r="L83" s="1342"/>
      <c r="M83" s="1342"/>
      <c r="N83" s="1343"/>
      <c r="O83" s="24"/>
      <c r="P83"/>
      <c r="Q83"/>
      <c r="R83" s="24"/>
      <c r="S83" s="24"/>
      <c r="T83" s="24"/>
      <c r="U83" s="24"/>
      <c r="V83" s="24"/>
      <c r="W83" s="24"/>
      <c r="X83" s="24"/>
      <c r="Y83" s="24"/>
      <c r="Z83" s="24"/>
    </row>
    <row r="84" spans="1:26" ht="15.75" customHeight="1">
      <c r="A84" s="5"/>
      <c r="B84" s="15"/>
      <c r="C84" s="14"/>
      <c r="D84" s="60"/>
      <c r="E84" s="61"/>
      <c r="F84" s="14"/>
      <c r="G84" s="14"/>
      <c r="H84" s="14"/>
      <c r="I84" s="14"/>
      <c r="J84" s="14"/>
      <c r="K84" s="14"/>
      <c r="L84" s="14"/>
      <c r="M84" s="14"/>
      <c r="N84" s="60"/>
      <c r="O84" s="24"/>
      <c r="P84"/>
      <c r="Q84"/>
      <c r="R84" s="24"/>
      <c r="S84" s="24"/>
      <c r="T84" s="24"/>
      <c r="U84" s="24"/>
      <c r="V84" s="24"/>
      <c r="W84" s="24"/>
      <c r="X84" s="24"/>
      <c r="Y84" s="24"/>
      <c r="Z84" s="24"/>
    </row>
    <row r="85" spans="1:26" ht="15.75" customHeight="1">
      <c r="A85" s="5"/>
      <c r="B85" s="15"/>
      <c r="C85" s="14"/>
      <c r="D85" s="60"/>
      <c r="E85" s="1341" t="s">
        <v>614</v>
      </c>
      <c r="F85" s="1342"/>
      <c r="G85" s="1342"/>
      <c r="H85" s="1342"/>
      <c r="I85" s="1342"/>
      <c r="J85" s="1342"/>
      <c r="K85" s="1342"/>
      <c r="L85" s="1342"/>
      <c r="M85" s="1342"/>
      <c r="N85" s="1343"/>
      <c r="O85" s="24"/>
      <c r="P85"/>
      <c r="Q85"/>
      <c r="R85" s="24"/>
      <c r="S85" s="24"/>
      <c r="T85" s="24"/>
      <c r="U85" s="24"/>
      <c r="V85" s="24"/>
      <c r="W85" s="24"/>
      <c r="X85" s="24"/>
      <c r="Y85" s="24"/>
      <c r="Z85" s="24"/>
    </row>
    <row r="86" spans="1:26" ht="15.75" customHeight="1">
      <c r="A86" s="5"/>
      <c r="B86" s="15"/>
      <c r="C86" s="14"/>
      <c r="D86" s="60"/>
      <c r="E86" s="1341"/>
      <c r="F86" s="1342"/>
      <c r="G86" s="1342"/>
      <c r="H86" s="1342"/>
      <c r="I86" s="1342"/>
      <c r="J86" s="1342"/>
      <c r="K86" s="1342"/>
      <c r="L86" s="1342"/>
      <c r="M86" s="1342"/>
      <c r="N86" s="1343"/>
      <c r="O86" s="24"/>
      <c r="P86"/>
      <c r="Q86"/>
      <c r="R86" s="24"/>
      <c r="S86" s="24"/>
      <c r="T86" s="24"/>
      <c r="U86" s="24"/>
      <c r="V86" s="24"/>
      <c r="W86" s="24"/>
      <c r="X86" s="24"/>
      <c r="Y86" s="24"/>
      <c r="Z86" s="24"/>
    </row>
    <row r="87" spans="1:26" ht="15.75" customHeight="1">
      <c r="A87" s="5"/>
      <c r="B87" s="15"/>
      <c r="C87" s="14"/>
      <c r="D87" s="60"/>
      <c r="E87" s="1341"/>
      <c r="F87" s="1342"/>
      <c r="G87" s="1342"/>
      <c r="H87" s="1342"/>
      <c r="I87" s="1342"/>
      <c r="J87" s="1342"/>
      <c r="K87" s="1342"/>
      <c r="L87" s="1342"/>
      <c r="M87" s="1342"/>
      <c r="N87" s="1343"/>
      <c r="O87" s="24"/>
      <c r="P87"/>
      <c r="Q87"/>
      <c r="R87" s="24"/>
      <c r="S87" s="24"/>
      <c r="T87" s="24"/>
      <c r="U87" s="24"/>
      <c r="V87" s="24"/>
      <c r="W87" s="24"/>
      <c r="X87" s="24"/>
      <c r="Y87" s="24"/>
      <c r="Z87" s="24"/>
    </row>
    <row r="88" spans="1:26" ht="15.75" customHeight="1">
      <c r="A88" s="5"/>
      <c r="B88" s="15"/>
      <c r="C88" s="14"/>
      <c r="D88" s="60"/>
      <c r="E88" s="1341"/>
      <c r="F88" s="1342"/>
      <c r="G88" s="1342"/>
      <c r="H88" s="1342"/>
      <c r="I88" s="1342"/>
      <c r="J88" s="1342"/>
      <c r="K88" s="1342"/>
      <c r="L88" s="1342"/>
      <c r="M88" s="1342"/>
      <c r="N88" s="1343"/>
      <c r="O88" s="24"/>
      <c r="P88"/>
      <c r="Q88"/>
      <c r="R88" s="24"/>
      <c r="S88" s="24"/>
      <c r="T88" s="24"/>
      <c r="U88" s="24"/>
      <c r="V88" s="24"/>
      <c r="W88" s="24"/>
      <c r="X88" s="24"/>
      <c r="Y88" s="24"/>
      <c r="Z88" s="24"/>
    </row>
    <row r="89" spans="1:26" ht="15.75" customHeight="1">
      <c r="A89" s="5"/>
      <c r="B89" s="15"/>
      <c r="C89" s="14"/>
      <c r="D89" s="60"/>
      <c r="E89" s="1341"/>
      <c r="F89" s="1342"/>
      <c r="G89" s="1342"/>
      <c r="H89" s="1342"/>
      <c r="I89" s="1342"/>
      <c r="J89" s="1342"/>
      <c r="K89" s="1342"/>
      <c r="L89" s="1342"/>
      <c r="M89" s="1342"/>
      <c r="N89" s="1343"/>
      <c r="O89" s="24"/>
      <c r="P89"/>
      <c r="Q89"/>
      <c r="R89" s="24"/>
      <c r="S89" s="24"/>
      <c r="T89" s="24"/>
      <c r="U89" s="24"/>
      <c r="V89" s="24"/>
      <c r="W89" s="24"/>
      <c r="X89" s="24"/>
      <c r="Y89" s="24"/>
      <c r="Z89" s="24"/>
    </row>
    <row r="90" spans="1:26" ht="15.75" customHeight="1">
      <c r="A90" s="5"/>
      <c r="B90" s="27"/>
      <c r="C90" s="26"/>
      <c r="D90" s="232"/>
      <c r="E90" s="1312" t="str">
        <f>HYPERLINK("#'3 - PropCas Data Input'!I6","Back to P/C Input")</f>
        <v>Back to P/C Input</v>
      </c>
      <c r="F90" s="1313"/>
      <c r="G90" s="602"/>
      <c r="H90" s="1322" t="s">
        <v>1063</v>
      </c>
      <c r="I90" s="1314"/>
      <c r="J90" s="274"/>
      <c r="K90" s="274"/>
      <c r="L90" s="274"/>
      <c r="M90" s="274"/>
      <c r="N90" s="275"/>
      <c r="O90" s="24"/>
      <c r="P90"/>
      <c r="Q90"/>
      <c r="R90" s="24"/>
      <c r="S90" s="24"/>
      <c r="T90" s="24"/>
      <c r="U90" s="24"/>
      <c r="V90" s="24"/>
      <c r="W90" s="24"/>
      <c r="X90" s="24"/>
      <c r="Y90" s="24"/>
      <c r="Z90" s="24"/>
    </row>
    <row r="91" spans="1:26" ht="15.75" customHeight="1">
      <c r="A91" s="5"/>
      <c r="B91" s="51" t="s">
        <v>95</v>
      </c>
      <c r="C91" s="50"/>
      <c r="D91" s="49"/>
      <c r="E91" s="1344" t="s">
        <v>734</v>
      </c>
      <c r="F91" s="1345"/>
      <c r="G91" s="1345"/>
      <c r="H91" s="1345"/>
      <c r="I91" s="1345"/>
      <c r="J91" s="1345"/>
      <c r="K91" s="1345"/>
      <c r="L91" s="1345"/>
      <c r="M91" s="1345"/>
      <c r="N91" s="1346"/>
      <c r="O91" s="24"/>
    </row>
    <row r="92" spans="1:26" ht="15.75" customHeight="1">
      <c r="A92" s="5"/>
      <c r="B92" s="47"/>
      <c r="C92" s="46"/>
      <c r="D92" s="45"/>
      <c r="E92" s="1312" t="str">
        <f>HYPERLINK("#'3 - PropCas Data Input'!J6","Back to P/C Input")</f>
        <v>Back to P/C Input</v>
      </c>
      <c r="F92" s="1313"/>
      <c r="G92" s="602"/>
      <c r="H92" s="1322" t="s">
        <v>1063</v>
      </c>
      <c r="I92" s="1314"/>
      <c r="J92" s="59"/>
      <c r="K92" s="59"/>
      <c r="L92" s="59"/>
      <c r="M92" s="59"/>
      <c r="N92" s="58"/>
      <c r="O92" s="24"/>
    </row>
    <row r="93" spans="1:26" ht="15.75" customHeight="1">
      <c r="A93" s="5"/>
      <c r="B93" s="48" t="s">
        <v>94</v>
      </c>
      <c r="C93" s="50"/>
      <c r="D93" s="49"/>
      <c r="E93" s="1309" t="s">
        <v>836</v>
      </c>
      <c r="F93" s="1310"/>
      <c r="G93" s="1310"/>
      <c r="H93" s="1310"/>
      <c r="I93" s="1310"/>
      <c r="J93" s="1310"/>
      <c r="K93" s="1310"/>
      <c r="L93" s="1310"/>
      <c r="M93" s="1310"/>
      <c r="N93" s="1311"/>
      <c r="O93" s="24"/>
    </row>
    <row r="94" spans="1:26" ht="15.75" customHeight="1">
      <c r="A94" s="5"/>
      <c r="B94" s="48"/>
      <c r="C94" s="6"/>
      <c r="D94" s="44"/>
      <c r="E94" s="593"/>
      <c r="F94" s="518"/>
      <c r="G94" s="518"/>
      <c r="H94" s="518"/>
      <c r="I94" s="518"/>
      <c r="J94" s="518"/>
      <c r="K94" s="518"/>
      <c r="L94" s="518"/>
      <c r="M94" s="518"/>
      <c r="N94" s="594"/>
      <c r="O94" s="24"/>
      <c r="P94" s="24"/>
      <c r="Q94" s="24"/>
      <c r="R94" s="24"/>
      <c r="S94" s="24"/>
      <c r="T94" s="24"/>
      <c r="U94" s="24"/>
      <c r="V94" s="24"/>
      <c r="W94" s="24"/>
      <c r="X94" s="24"/>
      <c r="Y94" s="24"/>
      <c r="Z94" s="24"/>
    </row>
    <row r="95" spans="1:26" ht="15.75" customHeight="1">
      <c r="A95" s="5"/>
      <c r="B95" s="48"/>
      <c r="C95" s="6"/>
      <c r="D95" s="44"/>
      <c r="E95" s="48"/>
      <c r="F95" s="80"/>
      <c r="G95" s="80"/>
      <c r="H95" s="80"/>
      <c r="I95" s="80"/>
      <c r="J95" s="80"/>
      <c r="K95" s="80"/>
      <c r="L95" s="80"/>
      <c r="M95" s="80"/>
      <c r="N95" s="79"/>
      <c r="O95" s="24"/>
      <c r="P95" s="24"/>
      <c r="Q95" s="24"/>
      <c r="R95" s="24"/>
      <c r="S95" s="24"/>
      <c r="T95" s="24"/>
      <c r="U95" s="24"/>
      <c r="V95" s="24"/>
      <c r="W95" s="24"/>
      <c r="X95" s="24"/>
      <c r="Y95" s="24"/>
      <c r="Z95" s="24"/>
    </row>
    <row r="96" spans="1:26" ht="15.75" customHeight="1">
      <c r="A96" s="5"/>
      <c r="B96" s="48"/>
      <c r="C96" s="6"/>
      <c r="D96" s="44"/>
      <c r="E96" s="1399" t="s">
        <v>93</v>
      </c>
      <c r="F96" s="1400"/>
      <c r="G96" s="1400"/>
      <c r="H96" s="1400"/>
      <c r="I96" s="1400"/>
      <c r="J96" s="1400" t="s">
        <v>92</v>
      </c>
      <c r="K96" s="1400"/>
      <c r="L96" s="1400"/>
      <c r="M96" s="1400"/>
      <c r="N96" s="1401"/>
      <c r="O96" s="24"/>
      <c r="P96" s="24"/>
      <c r="Q96" s="24"/>
      <c r="R96" s="24"/>
      <c r="S96" s="24"/>
      <c r="T96" s="24"/>
      <c r="U96" s="24"/>
      <c r="V96" s="24"/>
      <c r="W96" s="24"/>
      <c r="X96" s="24"/>
      <c r="Y96" s="24"/>
      <c r="Z96" s="24"/>
    </row>
    <row r="97" spans="1:26" ht="15.75" customHeight="1">
      <c r="A97" s="5"/>
      <c r="B97" s="48"/>
      <c r="C97" s="6"/>
      <c r="D97" s="44"/>
      <c r="E97" s="1347" t="s">
        <v>91</v>
      </c>
      <c r="F97" s="1348"/>
      <c r="G97" s="1348"/>
      <c r="H97" s="1348"/>
      <c r="I97" s="1348"/>
      <c r="J97" s="1348" t="s">
        <v>90</v>
      </c>
      <c r="K97" s="1348"/>
      <c r="L97" s="1348"/>
      <c r="M97" s="1348"/>
      <c r="N97" s="1349"/>
      <c r="O97" s="24"/>
      <c r="P97" s="24"/>
      <c r="Q97" s="24"/>
      <c r="R97" s="24"/>
      <c r="S97" s="24"/>
      <c r="T97" s="24"/>
      <c r="U97" s="24"/>
      <c r="V97" s="24"/>
      <c r="W97" s="24"/>
      <c r="X97" s="24"/>
      <c r="Y97" s="24"/>
      <c r="Z97" s="24"/>
    </row>
    <row r="98" spans="1:26" ht="15.75" customHeight="1">
      <c r="A98" s="5"/>
      <c r="B98" s="48"/>
      <c r="C98" s="6"/>
      <c r="D98" s="44"/>
      <c r="E98" s="1347" t="s">
        <v>89</v>
      </c>
      <c r="F98" s="1348"/>
      <c r="G98" s="1348"/>
      <c r="H98" s="1348"/>
      <c r="I98" s="1348"/>
      <c r="J98" s="1348" t="s">
        <v>908</v>
      </c>
      <c r="K98" s="1348"/>
      <c r="L98" s="1348"/>
      <c r="M98" s="1348"/>
      <c r="N98" s="1349"/>
      <c r="O98" s="24"/>
      <c r="P98" s="24"/>
      <c r="Q98" s="24"/>
      <c r="R98" s="24"/>
      <c r="S98" s="24"/>
      <c r="T98" s="24"/>
      <c r="U98" s="24"/>
      <c r="V98" s="24"/>
      <c r="W98" s="24"/>
      <c r="X98" s="24"/>
      <c r="Y98" s="24"/>
      <c r="Z98" s="24"/>
    </row>
    <row r="99" spans="1:26" ht="15.75" customHeight="1">
      <c r="A99" s="5"/>
      <c r="B99" s="48"/>
      <c r="C99" s="6"/>
      <c r="D99" s="44"/>
      <c r="E99" s="1347" t="s">
        <v>88</v>
      </c>
      <c r="F99" s="1348"/>
      <c r="G99" s="1348"/>
      <c r="H99" s="1348"/>
      <c r="I99" s="1348"/>
      <c r="J99" s="1348" t="s">
        <v>87</v>
      </c>
      <c r="K99" s="1348"/>
      <c r="L99" s="1348"/>
      <c r="M99" s="1348"/>
      <c r="N99" s="1349"/>
      <c r="O99" s="24"/>
      <c r="P99" s="24"/>
      <c r="Q99" s="24"/>
      <c r="R99" s="24"/>
      <c r="S99" s="24"/>
      <c r="T99" s="24"/>
      <c r="U99" s="24"/>
      <c r="V99" s="24"/>
      <c r="W99" s="24"/>
      <c r="X99" s="24"/>
      <c r="Y99" s="24"/>
      <c r="Z99" s="24"/>
    </row>
    <row r="100" spans="1:26" ht="15.75" customHeight="1">
      <c r="A100" s="5"/>
      <c r="B100" s="48"/>
      <c r="C100" s="6"/>
      <c r="D100" s="44"/>
      <c r="E100" s="1347" t="s">
        <v>86</v>
      </c>
      <c r="F100" s="1348"/>
      <c r="G100" s="1348"/>
      <c r="H100" s="1348"/>
      <c r="I100" s="1348"/>
      <c r="J100" s="1348" t="s">
        <v>85</v>
      </c>
      <c r="K100" s="1348"/>
      <c r="L100" s="1348"/>
      <c r="M100" s="1348"/>
      <c r="N100" s="1349"/>
      <c r="O100" s="24"/>
      <c r="P100" s="24"/>
      <c r="Q100" s="24"/>
      <c r="R100" s="24"/>
      <c r="S100" s="24"/>
      <c r="T100" s="24"/>
      <c r="U100" s="24"/>
      <c r="V100" s="24"/>
      <c r="W100" s="24"/>
      <c r="X100" s="24"/>
      <c r="Y100" s="24"/>
      <c r="Z100" s="24"/>
    </row>
    <row r="101" spans="1:26" ht="15.75" customHeight="1">
      <c r="A101" s="5"/>
      <c r="B101" s="48"/>
      <c r="C101" s="6"/>
      <c r="D101" s="44"/>
      <c r="E101" s="1347" t="s">
        <v>84</v>
      </c>
      <c r="F101" s="1348"/>
      <c r="G101" s="1348"/>
      <c r="H101" s="1348"/>
      <c r="I101" s="1348"/>
      <c r="J101" s="1348" t="s">
        <v>83</v>
      </c>
      <c r="K101" s="1348"/>
      <c r="L101" s="1348"/>
      <c r="M101" s="1348"/>
      <c r="N101" s="1349"/>
      <c r="O101" s="24"/>
      <c r="P101" s="24"/>
      <c r="Q101" s="24"/>
      <c r="R101" s="24"/>
      <c r="S101" s="24"/>
      <c r="T101" s="24"/>
      <c r="U101" s="24"/>
      <c r="V101" s="24"/>
      <c r="W101" s="24"/>
      <c r="X101" s="24"/>
      <c r="Y101" s="24"/>
      <c r="Z101" s="24"/>
    </row>
    <row r="102" spans="1:26" ht="15.75" customHeight="1">
      <c r="A102" s="5"/>
      <c r="B102" s="48"/>
      <c r="C102" s="6"/>
      <c r="D102" s="44"/>
      <c r="E102" s="1347" t="s">
        <v>82</v>
      </c>
      <c r="F102" s="1348"/>
      <c r="G102" s="1348"/>
      <c r="H102" s="1348"/>
      <c r="I102" s="1348"/>
      <c r="J102" s="1348" t="s">
        <v>81</v>
      </c>
      <c r="K102" s="1348"/>
      <c r="L102" s="1348"/>
      <c r="M102" s="1348"/>
      <c r="N102" s="1349"/>
      <c r="O102" s="24"/>
      <c r="P102" s="24"/>
      <c r="Q102" s="24"/>
      <c r="R102" s="24"/>
      <c r="S102" s="24"/>
      <c r="T102" s="24"/>
      <c r="U102" s="24"/>
      <c r="V102" s="24"/>
      <c r="W102" s="24"/>
      <c r="X102" s="24"/>
      <c r="Y102" s="24"/>
      <c r="Z102" s="24"/>
    </row>
    <row r="103" spans="1:26" ht="15.75" customHeight="1">
      <c r="A103" s="5"/>
      <c r="B103" s="48"/>
      <c r="C103" s="6"/>
      <c r="D103" s="44"/>
      <c r="E103" s="1347" t="s">
        <v>79</v>
      </c>
      <c r="F103" s="1348"/>
      <c r="G103" s="1348"/>
      <c r="H103" s="1348"/>
      <c r="I103" s="1348"/>
      <c r="J103" s="1348" t="s">
        <v>80</v>
      </c>
      <c r="K103" s="1348"/>
      <c r="L103" s="1348"/>
      <c r="M103" s="1348"/>
      <c r="N103" s="1349"/>
      <c r="O103" s="24"/>
      <c r="P103" s="24"/>
      <c r="Q103" s="24"/>
      <c r="R103" s="24"/>
      <c r="S103" s="24"/>
      <c r="T103" s="24"/>
      <c r="U103" s="24"/>
      <c r="V103" s="24"/>
      <c r="W103" s="24"/>
      <c r="X103" s="24"/>
      <c r="Y103" s="24"/>
      <c r="Z103" s="24"/>
    </row>
    <row r="104" spans="1:26" ht="15.75" customHeight="1">
      <c r="A104" s="5"/>
      <c r="B104" s="48"/>
      <c r="C104" s="6"/>
      <c r="D104" s="44"/>
      <c r="E104" s="254"/>
      <c r="F104" s="253"/>
      <c r="G104" s="253"/>
      <c r="H104" s="253"/>
      <c r="I104" s="253"/>
      <c r="J104" s="1348" t="s">
        <v>84</v>
      </c>
      <c r="K104" s="1348"/>
      <c r="L104" s="1348"/>
      <c r="M104" s="1348"/>
      <c r="N104" s="1349"/>
      <c r="O104" s="24"/>
      <c r="P104" s="24"/>
      <c r="Q104" s="24"/>
      <c r="R104" s="24"/>
      <c r="S104" s="24"/>
      <c r="T104" s="24"/>
      <c r="U104" s="24"/>
      <c r="V104" s="24"/>
      <c r="W104" s="24"/>
      <c r="X104" s="24"/>
      <c r="Y104" s="24"/>
      <c r="Z104" s="24"/>
    </row>
    <row r="105" spans="1:26" ht="15.75" customHeight="1">
      <c r="A105" s="5"/>
      <c r="B105" s="48"/>
      <c r="C105" s="6"/>
      <c r="D105" s="44"/>
      <c r="E105" s="254"/>
      <c r="F105" s="253"/>
      <c r="G105" s="253"/>
      <c r="H105" s="253"/>
      <c r="I105" s="253"/>
      <c r="J105" s="1348" t="s">
        <v>79</v>
      </c>
      <c r="K105" s="1348"/>
      <c r="L105" s="1348"/>
      <c r="M105" s="1348"/>
      <c r="N105" s="1349"/>
      <c r="O105" s="24"/>
      <c r="P105" s="24"/>
      <c r="Q105" s="24"/>
      <c r="R105" s="24"/>
      <c r="S105" s="24"/>
      <c r="T105" s="24"/>
      <c r="U105" s="24"/>
      <c r="V105" s="24"/>
      <c r="W105" s="24"/>
      <c r="X105" s="24"/>
      <c r="Y105" s="24"/>
      <c r="Z105" s="24"/>
    </row>
    <row r="106" spans="1:26" ht="15.75" customHeight="1">
      <c r="A106" s="5"/>
      <c r="B106" s="47"/>
      <c r="C106" s="46"/>
      <c r="D106" s="45"/>
      <c r="E106" s="1312" t="str">
        <f>HYPERLINK("#'3 - PropCas Data Input'!K6","Back to P/C Input")</f>
        <v>Back to P/C Input</v>
      </c>
      <c r="F106" s="1313"/>
      <c r="G106" s="602"/>
      <c r="H106" s="1322" t="s">
        <v>1063</v>
      </c>
      <c r="I106" s="1314"/>
      <c r="J106" s="72"/>
      <c r="K106" s="72"/>
      <c r="L106" s="72"/>
      <c r="M106" s="72"/>
      <c r="N106" s="78"/>
      <c r="O106" s="24"/>
      <c r="P106"/>
      <c r="Q106"/>
      <c r="R106" s="24"/>
      <c r="S106" s="24"/>
      <c r="T106" s="24"/>
      <c r="U106" s="24"/>
      <c r="V106" s="24"/>
      <c r="W106" s="24"/>
      <c r="X106" s="24"/>
      <c r="Y106" s="24"/>
      <c r="Z106" s="24"/>
    </row>
    <row r="107" spans="1:26" ht="15.75" customHeight="1">
      <c r="A107" s="5"/>
      <c r="B107" s="68" t="s">
        <v>735</v>
      </c>
      <c r="C107" s="67"/>
      <c r="D107" s="276"/>
      <c r="E107" s="1325" t="s">
        <v>737</v>
      </c>
      <c r="F107" s="1351"/>
      <c r="G107" s="1351"/>
      <c r="H107" s="1351"/>
      <c r="I107" s="1351"/>
      <c r="J107" s="1351"/>
      <c r="K107" s="1351"/>
      <c r="L107" s="1351"/>
      <c r="M107" s="1351"/>
      <c r="N107" s="1352"/>
      <c r="Q107" s="24"/>
      <c r="R107" s="24"/>
      <c r="S107" s="24"/>
      <c r="T107" s="24"/>
      <c r="U107" s="24"/>
      <c r="V107" s="24"/>
      <c r="W107" s="24"/>
      <c r="X107" s="24"/>
      <c r="Y107" s="24"/>
      <c r="Z107" s="24"/>
    </row>
    <row r="108" spans="1:26" ht="15.75" customHeight="1">
      <c r="A108" s="5"/>
      <c r="B108" s="17" t="s">
        <v>736</v>
      </c>
      <c r="C108" s="13"/>
      <c r="D108" s="277"/>
      <c r="E108" s="1353"/>
      <c r="F108" s="1320"/>
      <c r="G108" s="1320"/>
      <c r="H108" s="1320"/>
      <c r="I108" s="1320"/>
      <c r="J108" s="1320"/>
      <c r="K108" s="1320"/>
      <c r="L108" s="1320"/>
      <c r="M108" s="1320"/>
      <c r="N108" s="1354"/>
      <c r="Q108" s="24"/>
      <c r="R108" s="24"/>
      <c r="S108" s="24"/>
      <c r="T108" s="24"/>
      <c r="U108" s="24"/>
      <c r="V108" s="24"/>
      <c r="W108" s="24"/>
      <c r="X108" s="24"/>
      <c r="Y108" s="24"/>
      <c r="Z108" s="24"/>
    </row>
    <row r="109" spans="1:26" ht="15.75" customHeight="1">
      <c r="A109" s="5"/>
      <c r="B109" s="17"/>
      <c r="C109" s="13"/>
      <c r="D109" s="277"/>
      <c r="E109" s="1353"/>
      <c r="F109" s="1320"/>
      <c r="G109" s="1320"/>
      <c r="H109" s="1320"/>
      <c r="I109" s="1320"/>
      <c r="J109" s="1320"/>
      <c r="K109" s="1320"/>
      <c r="L109" s="1320"/>
      <c r="M109" s="1320"/>
      <c r="N109" s="1354"/>
      <c r="Q109" s="24"/>
      <c r="R109" s="24"/>
      <c r="S109" s="24"/>
      <c r="T109" s="24"/>
      <c r="U109" s="24"/>
      <c r="V109" s="24"/>
      <c r="W109" s="24"/>
      <c r="X109" s="24"/>
      <c r="Y109" s="24"/>
      <c r="Z109" s="24"/>
    </row>
    <row r="110" spans="1:26" ht="15.75" customHeight="1">
      <c r="A110" s="5"/>
      <c r="B110" s="17"/>
      <c r="C110" s="13"/>
      <c r="D110" s="277"/>
      <c r="E110" s="1353"/>
      <c r="F110" s="1320"/>
      <c r="G110" s="1320"/>
      <c r="H110" s="1320"/>
      <c r="I110" s="1320"/>
      <c r="J110" s="1320"/>
      <c r="K110" s="1320"/>
      <c r="L110" s="1320"/>
      <c r="M110" s="1320"/>
      <c r="N110" s="1354"/>
      <c r="Q110" s="24"/>
      <c r="R110" s="24"/>
      <c r="S110" s="24"/>
      <c r="T110" s="24"/>
      <c r="U110" s="24"/>
      <c r="V110" s="24"/>
      <c r="W110" s="24"/>
      <c r="X110" s="24"/>
      <c r="Y110" s="24"/>
      <c r="Z110" s="24"/>
    </row>
    <row r="111" spans="1:26" ht="15.75" customHeight="1">
      <c r="A111" s="5"/>
      <c r="B111" s="278"/>
      <c r="C111" s="279"/>
      <c r="D111" s="280"/>
      <c r="E111" s="1312" t="str">
        <f>HYPERLINK("#'3 - PropCas Data Input'!l6","Back to P/C Input")</f>
        <v>Back to P/C Input</v>
      </c>
      <c r="F111" s="1313"/>
      <c r="G111" s="602"/>
      <c r="H111" s="1322" t="s">
        <v>1063</v>
      </c>
      <c r="I111" s="1314"/>
      <c r="J111" s="9"/>
      <c r="K111" s="9"/>
      <c r="L111" s="9"/>
      <c r="M111" s="9"/>
      <c r="N111" s="21"/>
      <c r="Q111" s="24"/>
      <c r="R111" s="24"/>
      <c r="S111" s="24"/>
      <c r="T111" s="24"/>
      <c r="U111" s="24"/>
      <c r="V111" s="24"/>
      <c r="W111" s="24"/>
      <c r="X111" s="24"/>
      <c r="Y111" s="24"/>
      <c r="Z111" s="24"/>
    </row>
    <row r="112" spans="1:26" ht="15.75" customHeight="1">
      <c r="A112" s="5"/>
      <c r="B112" s="66" t="s">
        <v>73</v>
      </c>
      <c r="C112" s="50"/>
      <c r="D112" s="49"/>
      <c r="E112" s="1350" t="s">
        <v>72</v>
      </c>
      <c r="F112" s="1326"/>
      <c r="G112" s="1326"/>
      <c r="H112" s="1326"/>
      <c r="I112" s="1326"/>
      <c r="J112" s="1326"/>
      <c r="K112" s="1326"/>
      <c r="L112" s="1326"/>
      <c r="M112" s="1326"/>
      <c r="N112" s="1327"/>
      <c r="O112" s="24"/>
    </row>
    <row r="113" spans="1:15" ht="15.75" customHeight="1">
      <c r="A113" s="5"/>
      <c r="B113" s="47"/>
      <c r="C113" s="46"/>
      <c r="D113" s="45"/>
      <c r="E113" s="1312" t="str">
        <f>HYPERLINK("#'3 - PropCas Data Input'!m6","Back to P/C Input")</f>
        <v>Back to P/C Input</v>
      </c>
      <c r="F113" s="1313"/>
      <c r="G113" s="602"/>
      <c r="H113" s="1322" t="s">
        <v>1063</v>
      </c>
      <c r="I113" s="1314"/>
      <c r="J113" s="41"/>
      <c r="K113" s="41"/>
      <c r="L113" s="41"/>
      <c r="M113" s="41"/>
      <c r="N113" s="40"/>
      <c r="O113" s="24"/>
    </row>
    <row r="114" spans="1:15" ht="15.75" customHeight="1">
      <c r="A114" s="5"/>
      <c r="B114" s="66" t="s">
        <v>71</v>
      </c>
      <c r="C114" s="50"/>
      <c r="D114" s="49"/>
      <c r="E114" s="1316" t="s">
        <v>70</v>
      </c>
      <c r="F114" s="1317"/>
      <c r="G114" s="1317"/>
      <c r="H114" s="1317"/>
      <c r="I114" s="1317"/>
      <c r="J114" s="1317"/>
      <c r="K114" s="1317"/>
      <c r="L114" s="1317"/>
      <c r="M114" s="1317"/>
      <c r="N114" s="1318"/>
      <c r="O114" s="24"/>
    </row>
    <row r="115" spans="1:15" ht="15.75" customHeight="1">
      <c r="A115" s="5"/>
      <c r="B115" s="65"/>
      <c r="C115" s="6"/>
      <c r="D115" s="44"/>
      <c r="E115" s="1319"/>
      <c r="F115" s="1320"/>
      <c r="G115" s="1320"/>
      <c r="H115" s="1320"/>
      <c r="I115" s="1320"/>
      <c r="J115" s="1320"/>
      <c r="K115" s="1320"/>
      <c r="L115" s="1320"/>
      <c r="M115" s="1320"/>
      <c r="N115" s="1321"/>
      <c r="O115" s="24"/>
    </row>
    <row r="116" spans="1:15" ht="15.75" customHeight="1">
      <c r="A116" s="5"/>
      <c r="B116" s="47"/>
      <c r="C116" s="46"/>
      <c r="D116" s="45"/>
      <c r="E116" s="1312" t="str">
        <f>HYPERLINK("#'3 - PropCas Data Input'!n6","Back to P/C Input")</f>
        <v>Back to P/C Input</v>
      </c>
      <c r="F116" s="1313"/>
      <c r="G116" s="602"/>
      <c r="H116" s="1322" t="s">
        <v>1063</v>
      </c>
      <c r="I116" s="1314"/>
      <c r="J116" s="46"/>
      <c r="K116" s="46"/>
      <c r="L116" s="46"/>
      <c r="M116" s="46"/>
      <c r="N116" s="45"/>
      <c r="O116" s="24"/>
    </row>
    <row r="117" spans="1:15" ht="15.75" customHeight="1">
      <c r="A117" s="5"/>
      <c r="B117" s="51" t="s">
        <v>69</v>
      </c>
      <c r="C117" s="50"/>
      <c r="D117" s="49"/>
      <c r="E117" s="1316" t="s">
        <v>738</v>
      </c>
      <c r="F117" s="1317"/>
      <c r="G117" s="1317"/>
      <c r="H117" s="1317"/>
      <c r="I117" s="1317"/>
      <c r="J117" s="1317"/>
      <c r="K117" s="1317"/>
      <c r="L117" s="1317"/>
      <c r="M117" s="1317"/>
      <c r="N117" s="1318"/>
      <c r="O117" s="24"/>
    </row>
    <row r="118" spans="1:15" ht="15.75" customHeight="1">
      <c r="A118" s="5"/>
      <c r="B118" s="48"/>
      <c r="C118" s="6"/>
      <c r="D118" s="44"/>
      <c r="E118" s="1319"/>
      <c r="F118" s="1320"/>
      <c r="G118" s="1320"/>
      <c r="H118" s="1320"/>
      <c r="I118" s="1320"/>
      <c r="J118" s="1320"/>
      <c r="K118" s="1320"/>
      <c r="L118" s="1320"/>
      <c r="M118" s="1320"/>
      <c r="N118" s="1321"/>
      <c r="O118" s="24"/>
    </row>
    <row r="119" spans="1:15" ht="15.75" customHeight="1">
      <c r="A119" s="5"/>
      <c r="B119" s="47"/>
      <c r="C119" s="46"/>
      <c r="D119" s="45"/>
      <c r="E119" s="1312" t="str">
        <f>HYPERLINK("#'3 - PropCas Data Input'!o6","Back to P/C Input")</f>
        <v>Back to P/C Input</v>
      </c>
      <c r="F119" s="1313"/>
      <c r="G119" s="602"/>
      <c r="H119" s="1322" t="s">
        <v>1063</v>
      </c>
      <c r="I119" s="1314"/>
      <c r="J119" s="53"/>
      <c r="K119" s="53"/>
      <c r="L119" s="53"/>
      <c r="M119" s="53"/>
      <c r="N119" s="52"/>
      <c r="O119" s="24"/>
    </row>
    <row r="120" spans="1:15" ht="15.75" customHeight="1">
      <c r="A120" s="5"/>
      <c r="B120" s="51" t="s">
        <v>68</v>
      </c>
      <c r="C120" s="50"/>
      <c r="D120" s="49"/>
      <c r="E120" s="1332" t="s">
        <v>759</v>
      </c>
      <c r="F120" s="1333"/>
      <c r="G120" s="1333"/>
      <c r="H120" s="1333"/>
      <c r="I120" s="1333"/>
      <c r="J120" s="1333"/>
      <c r="K120" s="1333"/>
      <c r="L120" s="1333"/>
      <c r="M120" s="1333"/>
      <c r="N120" s="1334"/>
      <c r="O120" s="24"/>
    </row>
    <row r="121" spans="1:15" ht="15.75" customHeight="1">
      <c r="A121" s="5"/>
      <c r="B121" s="48" t="s">
        <v>67</v>
      </c>
      <c r="C121" s="6"/>
      <c r="D121" s="44"/>
      <c r="E121" s="1335"/>
      <c r="F121" s="1336"/>
      <c r="G121" s="1336"/>
      <c r="H121" s="1336"/>
      <c r="I121" s="1336"/>
      <c r="J121" s="1336"/>
      <c r="K121" s="1336"/>
      <c r="L121" s="1336"/>
      <c r="M121" s="1336"/>
      <c r="N121" s="1337"/>
      <c r="O121" s="24"/>
    </row>
    <row r="122" spans="1:15" ht="15.75" customHeight="1">
      <c r="A122" s="5"/>
      <c r="B122" s="48"/>
      <c r="C122" s="6"/>
      <c r="D122" s="44"/>
      <c r="E122" s="1335"/>
      <c r="F122" s="1336"/>
      <c r="G122" s="1336"/>
      <c r="H122" s="1336"/>
      <c r="I122" s="1336"/>
      <c r="J122" s="1336"/>
      <c r="K122" s="1336"/>
      <c r="L122" s="1336"/>
      <c r="M122" s="1336"/>
      <c r="N122" s="1337"/>
      <c r="O122" s="24"/>
    </row>
    <row r="123" spans="1:15" ht="15.75" customHeight="1">
      <c r="A123" s="5"/>
      <c r="B123" s="48"/>
      <c r="C123" s="6"/>
      <c r="D123" s="44"/>
      <c r="E123" s="1335"/>
      <c r="F123" s="1336"/>
      <c r="G123" s="1336"/>
      <c r="H123" s="1336"/>
      <c r="I123" s="1336"/>
      <c r="J123" s="1336"/>
      <c r="K123" s="1336"/>
      <c r="L123" s="1336"/>
      <c r="M123" s="1336"/>
      <c r="N123" s="1337"/>
      <c r="O123" s="24"/>
    </row>
    <row r="124" spans="1:15" ht="15.75" customHeight="1">
      <c r="A124" s="5"/>
      <c r="B124" s="48"/>
      <c r="C124" s="6"/>
      <c r="D124" s="44"/>
      <c r="E124" s="1335"/>
      <c r="F124" s="1336"/>
      <c r="G124" s="1336"/>
      <c r="H124" s="1336"/>
      <c r="I124" s="1336"/>
      <c r="J124" s="1336"/>
      <c r="K124" s="1336"/>
      <c r="L124" s="1336"/>
      <c r="M124" s="1336"/>
      <c r="N124" s="1337"/>
      <c r="O124" s="24"/>
    </row>
    <row r="125" spans="1:15" ht="15.75" customHeight="1">
      <c r="A125" s="5"/>
      <c r="B125" s="48"/>
      <c r="C125" s="6"/>
      <c r="D125" s="44"/>
      <c r="E125" s="1335"/>
      <c r="F125" s="1336"/>
      <c r="G125" s="1336"/>
      <c r="H125" s="1336"/>
      <c r="I125" s="1336"/>
      <c r="J125" s="1336"/>
      <c r="K125" s="1336"/>
      <c r="L125" s="1336"/>
      <c r="M125" s="1336"/>
      <c r="N125" s="1337"/>
      <c r="O125" s="24"/>
    </row>
    <row r="126" spans="1:15" ht="15.75" customHeight="1">
      <c r="A126" s="5"/>
      <c r="B126" s="48"/>
      <c r="C126" s="6"/>
      <c r="D126" s="44"/>
      <c r="E126" s="1335"/>
      <c r="F126" s="1336"/>
      <c r="G126" s="1336"/>
      <c r="H126" s="1336"/>
      <c r="I126" s="1336"/>
      <c r="J126" s="1336"/>
      <c r="K126" s="1336"/>
      <c r="L126" s="1336"/>
      <c r="M126" s="1336"/>
      <c r="N126" s="1337"/>
      <c r="O126" s="24"/>
    </row>
    <row r="127" spans="1:15" ht="15.75" customHeight="1">
      <c r="A127" s="5"/>
      <c r="B127" s="48"/>
      <c r="C127" s="6"/>
      <c r="D127" s="44"/>
      <c r="E127" s="1335"/>
      <c r="F127" s="1336"/>
      <c r="G127" s="1336"/>
      <c r="H127" s="1336"/>
      <c r="I127" s="1336"/>
      <c r="J127" s="1336"/>
      <c r="K127" s="1336"/>
      <c r="L127" s="1336"/>
      <c r="M127" s="1336"/>
      <c r="N127" s="1337"/>
      <c r="O127" s="24"/>
    </row>
    <row r="128" spans="1:15" ht="15.75" customHeight="1">
      <c r="A128" s="5"/>
      <c r="B128" s="48"/>
      <c r="C128" s="6"/>
      <c r="D128" s="44"/>
      <c r="E128" s="1335"/>
      <c r="F128" s="1336"/>
      <c r="G128" s="1336"/>
      <c r="H128" s="1336"/>
      <c r="I128" s="1336"/>
      <c r="J128" s="1336"/>
      <c r="K128" s="1336"/>
      <c r="L128" s="1336"/>
      <c r="M128" s="1336"/>
      <c r="N128" s="1337"/>
      <c r="O128" s="24"/>
    </row>
    <row r="129" spans="1:15" ht="15.75" customHeight="1">
      <c r="A129" s="5"/>
      <c r="B129" s="48"/>
      <c r="C129" s="6"/>
      <c r="D129" s="44"/>
      <c r="E129" s="1335"/>
      <c r="F129" s="1336"/>
      <c r="G129" s="1336"/>
      <c r="H129" s="1336"/>
      <c r="I129" s="1336"/>
      <c r="J129" s="1336"/>
      <c r="K129" s="1336"/>
      <c r="L129" s="1336"/>
      <c r="M129" s="1336"/>
      <c r="N129" s="1337"/>
      <c r="O129" s="24"/>
    </row>
    <row r="130" spans="1:15" ht="15.75" customHeight="1">
      <c r="A130" s="5"/>
      <c r="B130" s="47"/>
      <c r="C130" s="46"/>
      <c r="D130" s="45"/>
      <c r="E130" s="1312" t="str">
        <f>HYPERLINK("#'3 - PropCas Data Input'!p6","Back to P/C Input")</f>
        <v>Back to P/C Input</v>
      </c>
      <c r="F130" s="1313"/>
      <c r="G130" s="602"/>
      <c r="H130" s="1322" t="s">
        <v>1063</v>
      </c>
      <c r="I130" s="1314"/>
      <c r="J130" s="46"/>
      <c r="K130" s="46"/>
      <c r="L130" s="46"/>
      <c r="M130" s="46"/>
      <c r="N130" s="45"/>
      <c r="O130" s="24"/>
    </row>
    <row r="131" spans="1:15" ht="15.75" customHeight="1">
      <c r="A131" s="5"/>
      <c r="B131" s="51" t="s">
        <v>66</v>
      </c>
      <c r="C131" s="50"/>
      <c r="D131" s="49"/>
      <c r="E131" s="1309" t="s">
        <v>65</v>
      </c>
      <c r="F131" s="1310"/>
      <c r="G131" s="1310"/>
      <c r="H131" s="1310"/>
      <c r="I131" s="1310"/>
      <c r="J131" s="1310"/>
      <c r="K131" s="1310"/>
      <c r="L131" s="1310"/>
      <c r="M131" s="1310"/>
      <c r="N131" s="1311"/>
      <c r="O131" s="24"/>
    </row>
    <row r="132" spans="1:15" ht="15.75" customHeight="1">
      <c r="A132" s="5"/>
      <c r="B132" s="47"/>
      <c r="C132" s="46"/>
      <c r="D132" s="45"/>
      <c r="E132" s="1312" t="str">
        <f>HYPERLINK("#'3 - PropCas Data Input'!q6","Back to P/C Input")</f>
        <v>Back to P/C Input</v>
      </c>
      <c r="F132" s="1313"/>
      <c r="G132" s="602"/>
      <c r="H132" s="1322" t="s">
        <v>1063</v>
      </c>
      <c r="I132" s="1314"/>
      <c r="J132" s="46"/>
      <c r="K132" s="46"/>
      <c r="L132" s="46"/>
      <c r="M132" s="46"/>
      <c r="N132" s="45"/>
      <c r="O132" s="24"/>
    </row>
    <row r="133" spans="1:15" ht="15.75" customHeight="1">
      <c r="A133" s="5"/>
      <c r="B133" s="51" t="s">
        <v>749</v>
      </c>
      <c r="C133" s="50"/>
      <c r="D133" s="49"/>
      <c r="E133" s="1309" t="s">
        <v>739</v>
      </c>
      <c r="F133" s="1310"/>
      <c r="G133" s="1310"/>
      <c r="H133" s="1310"/>
      <c r="I133" s="1310"/>
      <c r="J133" s="1310"/>
      <c r="K133" s="1310"/>
      <c r="L133" s="1310"/>
      <c r="M133" s="1310"/>
      <c r="N133" s="1311"/>
      <c r="O133" s="24"/>
    </row>
    <row r="134" spans="1:15" ht="15.75" customHeight="1">
      <c r="A134" s="5"/>
      <c r="B134" s="47"/>
      <c r="C134" s="46"/>
      <c r="D134" s="45"/>
      <c r="E134" s="1312" t="str">
        <f>HYPERLINK("#'3 - PropCas Data Input'!r6","Back to P/C Input")</f>
        <v>Back to P/C Input</v>
      </c>
      <c r="F134" s="1313"/>
      <c r="G134" s="602"/>
      <c r="H134" s="1322" t="s">
        <v>1063</v>
      </c>
      <c r="I134" s="1314"/>
      <c r="J134" s="46"/>
      <c r="K134" s="46"/>
      <c r="L134" s="46"/>
      <c r="M134" s="46"/>
      <c r="N134" s="45"/>
      <c r="O134" s="24"/>
    </row>
    <row r="135" spans="1:15" ht="15.75" customHeight="1">
      <c r="A135" s="5"/>
      <c r="B135" s="51" t="s">
        <v>64</v>
      </c>
      <c r="C135" s="50"/>
      <c r="D135" s="49"/>
      <c r="E135" s="1309" t="s">
        <v>63</v>
      </c>
      <c r="F135" s="1310"/>
      <c r="G135" s="1310"/>
      <c r="H135" s="1310"/>
      <c r="I135" s="1310"/>
      <c r="J135" s="1310"/>
      <c r="K135" s="1310"/>
      <c r="L135" s="1310"/>
      <c r="M135" s="1310"/>
      <c r="N135" s="1311"/>
      <c r="O135" s="24"/>
    </row>
    <row r="136" spans="1:15" ht="15.75" customHeight="1">
      <c r="A136" s="5"/>
      <c r="B136" s="47"/>
      <c r="C136" s="46"/>
      <c r="D136" s="45"/>
      <c r="E136" s="1312" t="str">
        <f>HYPERLINK("#'3 - PropCas Data Input'!s6","Back to P/C Input")</f>
        <v>Back to P/C Input</v>
      </c>
      <c r="F136" s="1313"/>
      <c r="G136" s="602"/>
      <c r="H136" s="1322" t="s">
        <v>1063</v>
      </c>
      <c r="I136" s="1314"/>
      <c r="J136" s="46"/>
      <c r="K136" s="46"/>
      <c r="L136" s="46"/>
      <c r="M136" s="46"/>
      <c r="N136" s="45"/>
      <c r="O136" s="24"/>
    </row>
    <row r="137" spans="1:15" ht="15.75" customHeight="1">
      <c r="A137" s="5"/>
      <c r="B137" s="51" t="s">
        <v>760</v>
      </c>
      <c r="C137" s="50"/>
      <c r="D137" s="49"/>
      <c r="E137" s="1316" t="s">
        <v>750</v>
      </c>
      <c r="F137" s="1317"/>
      <c r="G137" s="1317"/>
      <c r="H137" s="1317"/>
      <c r="I137" s="1317"/>
      <c r="J137" s="1317"/>
      <c r="K137" s="1317"/>
      <c r="L137" s="1317"/>
      <c r="M137" s="1317"/>
      <c r="N137" s="1318"/>
      <c r="O137" s="24"/>
    </row>
    <row r="138" spans="1:15" ht="15.75" customHeight="1">
      <c r="A138" s="5"/>
      <c r="B138" s="48"/>
      <c r="C138" s="6"/>
      <c r="D138" s="44"/>
      <c r="E138" s="1319"/>
      <c r="F138" s="1320"/>
      <c r="G138" s="1320"/>
      <c r="H138" s="1320"/>
      <c r="I138" s="1320"/>
      <c r="J138" s="1320"/>
      <c r="K138" s="1320"/>
      <c r="L138" s="1320"/>
      <c r="M138" s="1320"/>
      <c r="N138" s="1321"/>
      <c r="O138" s="24"/>
    </row>
    <row r="139" spans="1:15" ht="15.75" customHeight="1">
      <c r="A139" s="5"/>
      <c r="B139" s="48"/>
      <c r="C139" s="6"/>
      <c r="D139" s="44"/>
      <c r="E139" s="1319"/>
      <c r="F139" s="1320"/>
      <c r="G139" s="1320"/>
      <c r="H139" s="1320"/>
      <c r="I139" s="1320"/>
      <c r="J139" s="1320"/>
      <c r="K139" s="1320"/>
      <c r="L139" s="1320"/>
      <c r="M139" s="1320"/>
      <c r="N139" s="1321"/>
      <c r="O139" s="24"/>
    </row>
    <row r="140" spans="1:15" ht="15.75" customHeight="1">
      <c r="A140" s="5"/>
      <c r="B140" s="48"/>
      <c r="C140" s="6"/>
      <c r="D140" s="44"/>
      <c r="E140" s="1319"/>
      <c r="F140" s="1320"/>
      <c r="G140" s="1320"/>
      <c r="H140" s="1320"/>
      <c r="I140" s="1320"/>
      <c r="J140" s="1320"/>
      <c r="K140" s="1320"/>
      <c r="L140" s="1320"/>
      <c r="M140" s="1320"/>
      <c r="N140" s="1321"/>
      <c r="O140" s="24"/>
    </row>
    <row r="141" spans="1:15" ht="15.75" customHeight="1">
      <c r="A141" s="5"/>
      <c r="B141" s="48"/>
      <c r="C141" s="6"/>
      <c r="D141" s="44"/>
      <c r="E141" s="1319"/>
      <c r="F141" s="1320"/>
      <c r="G141" s="1320"/>
      <c r="H141" s="1320"/>
      <c r="I141" s="1320"/>
      <c r="J141" s="1320"/>
      <c r="K141" s="1320"/>
      <c r="L141" s="1320"/>
      <c r="M141" s="1320"/>
      <c r="N141" s="1321"/>
      <c r="O141" s="24"/>
    </row>
    <row r="142" spans="1:15" ht="15.75" customHeight="1">
      <c r="A142" s="5"/>
      <c r="B142" s="47"/>
      <c r="C142" s="46"/>
      <c r="D142" s="45"/>
      <c r="E142" s="1312" t="str">
        <f>HYPERLINK("#'3 - PropCas Data Input'!t6","Back to P/C Input")</f>
        <v>Back to P/C Input</v>
      </c>
      <c r="F142" s="1313"/>
      <c r="G142" s="602"/>
      <c r="H142" s="1322" t="s">
        <v>1063</v>
      </c>
      <c r="I142" s="1314"/>
      <c r="J142" s="53"/>
      <c r="K142" s="53"/>
      <c r="L142" s="53"/>
      <c r="M142" s="53"/>
      <c r="N142" s="52"/>
      <c r="O142" s="24"/>
    </row>
    <row r="143" spans="1:15" ht="15.75" customHeight="1">
      <c r="A143" s="5"/>
      <c r="B143" s="51" t="s">
        <v>59</v>
      </c>
      <c r="C143" s="50"/>
      <c r="D143" s="49"/>
      <c r="E143" s="1316" t="s">
        <v>740</v>
      </c>
      <c r="F143" s="1317"/>
      <c r="G143" s="1317"/>
      <c r="H143" s="1317"/>
      <c r="I143" s="1317"/>
      <c r="J143" s="1317"/>
      <c r="K143" s="1317"/>
      <c r="L143" s="1317"/>
      <c r="M143" s="1317"/>
      <c r="N143" s="1318"/>
      <c r="O143" s="24"/>
    </row>
    <row r="144" spans="1:15" ht="15.75" customHeight="1">
      <c r="A144" s="5"/>
      <c r="B144" s="48" t="s">
        <v>62</v>
      </c>
      <c r="C144" s="6"/>
      <c r="D144" s="44"/>
      <c r="E144" s="1319"/>
      <c r="F144" s="1320"/>
      <c r="G144" s="1320"/>
      <c r="H144" s="1320"/>
      <c r="I144" s="1320"/>
      <c r="J144" s="1320"/>
      <c r="K144" s="1320"/>
      <c r="L144" s="1320"/>
      <c r="M144" s="1320"/>
      <c r="N144" s="1321"/>
      <c r="O144" s="24"/>
    </row>
    <row r="145" spans="1:15" ht="15.75" customHeight="1">
      <c r="A145" s="5"/>
      <c r="B145" s="48"/>
      <c r="C145" s="6"/>
      <c r="D145" s="44"/>
      <c r="E145" s="1319"/>
      <c r="F145" s="1320"/>
      <c r="G145" s="1320"/>
      <c r="H145" s="1320"/>
      <c r="I145" s="1320"/>
      <c r="J145" s="1320"/>
      <c r="K145" s="1320"/>
      <c r="L145" s="1320"/>
      <c r="M145" s="1320"/>
      <c r="N145" s="1321"/>
      <c r="O145" s="24"/>
    </row>
    <row r="146" spans="1:15" ht="15.75" customHeight="1">
      <c r="A146" s="5"/>
      <c r="B146" s="48"/>
      <c r="C146" s="6"/>
      <c r="D146" s="44"/>
      <c r="E146" s="1319"/>
      <c r="F146" s="1320"/>
      <c r="G146" s="1320"/>
      <c r="H146" s="1320"/>
      <c r="I146" s="1320"/>
      <c r="J146" s="1320"/>
      <c r="K146" s="1320"/>
      <c r="L146" s="1320"/>
      <c r="M146" s="1320"/>
      <c r="N146" s="1321"/>
      <c r="O146" s="24"/>
    </row>
    <row r="147" spans="1:15" ht="15.75" customHeight="1">
      <c r="A147" s="5"/>
      <c r="B147" s="47"/>
      <c r="C147" s="46"/>
      <c r="D147" s="45"/>
      <c r="E147" s="1323" t="str">
        <f>HYPERLINK("#'3 - PropCas Data Input'!u6","Back to P/C Input")</f>
        <v>Back to P/C Input</v>
      </c>
      <c r="F147" s="1324"/>
      <c r="G147" s="602"/>
      <c r="H147" s="1322" t="s">
        <v>1063</v>
      </c>
      <c r="I147" s="1314"/>
      <c r="J147" s="46"/>
      <c r="K147" s="46"/>
      <c r="L147" s="46"/>
      <c r="M147" s="46"/>
      <c r="N147" s="45"/>
      <c r="O147" s="24"/>
    </row>
    <row r="148" spans="1:15" ht="15.75" customHeight="1">
      <c r="A148" s="5"/>
      <c r="B148" s="51" t="s">
        <v>59</v>
      </c>
      <c r="C148" s="50"/>
      <c r="D148" s="49"/>
      <c r="E148" s="1316" t="s">
        <v>61</v>
      </c>
      <c r="F148" s="1317"/>
      <c r="G148" s="1317"/>
      <c r="H148" s="1317"/>
      <c r="I148" s="1317"/>
      <c r="J148" s="1317"/>
      <c r="K148" s="1317"/>
      <c r="L148" s="1317"/>
      <c r="M148" s="1317"/>
      <c r="N148" s="1318"/>
      <c r="O148" s="24"/>
    </row>
    <row r="149" spans="1:15" ht="15.75" customHeight="1">
      <c r="A149" s="5"/>
      <c r="B149" s="48" t="s">
        <v>60</v>
      </c>
      <c r="C149" s="6"/>
      <c r="D149" s="44"/>
      <c r="E149" s="1319"/>
      <c r="F149" s="1320"/>
      <c r="G149" s="1320"/>
      <c r="H149" s="1320"/>
      <c r="I149" s="1320"/>
      <c r="J149" s="1320"/>
      <c r="K149" s="1320"/>
      <c r="L149" s="1320"/>
      <c r="M149" s="1320"/>
      <c r="N149" s="1321"/>
      <c r="O149" s="24"/>
    </row>
    <row r="150" spans="1:15" ht="15.75" customHeight="1">
      <c r="A150" s="5"/>
      <c r="B150" s="48"/>
      <c r="C150" s="6"/>
      <c r="D150" s="44"/>
      <c r="E150" s="1319"/>
      <c r="F150" s="1320"/>
      <c r="G150" s="1320"/>
      <c r="H150" s="1320"/>
      <c r="I150" s="1320"/>
      <c r="J150" s="1320"/>
      <c r="K150" s="1320"/>
      <c r="L150" s="1320"/>
      <c r="M150" s="1320"/>
      <c r="N150" s="1321"/>
      <c r="O150" s="24"/>
    </row>
    <row r="151" spans="1:15" ht="15.75" customHeight="1">
      <c r="A151" s="5"/>
      <c r="B151" s="47"/>
      <c r="C151" s="46"/>
      <c r="D151" s="45"/>
      <c r="E151" s="1312" t="str">
        <f>HYPERLINK("#'3 - PropCas Data Input'!v6","Back to P/C Input")</f>
        <v>Back to P/C Input</v>
      </c>
      <c r="F151" s="1313"/>
      <c r="G151" s="602"/>
      <c r="H151" s="1322" t="s">
        <v>1063</v>
      </c>
      <c r="I151" s="1314"/>
      <c r="J151" s="46"/>
      <c r="K151" s="46"/>
      <c r="L151" s="46"/>
      <c r="M151" s="46"/>
      <c r="N151" s="45"/>
      <c r="O151" s="24"/>
    </row>
    <row r="152" spans="1:15" ht="15.75" customHeight="1">
      <c r="A152" s="5"/>
      <c r="B152" s="51" t="s">
        <v>59</v>
      </c>
      <c r="C152" s="50"/>
      <c r="D152" s="49"/>
      <c r="E152" s="1316" t="s">
        <v>58</v>
      </c>
      <c r="F152" s="1317"/>
      <c r="G152" s="1317"/>
      <c r="H152" s="1317"/>
      <c r="I152" s="1317"/>
      <c r="J152" s="1317"/>
      <c r="K152" s="1317"/>
      <c r="L152" s="1317"/>
      <c r="M152" s="1317"/>
      <c r="N152" s="1318"/>
      <c r="O152" s="24"/>
    </row>
    <row r="153" spans="1:15" ht="15.75" customHeight="1">
      <c r="A153" s="5"/>
      <c r="B153" s="48" t="s">
        <v>57</v>
      </c>
      <c r="C153" s="6"/>
      <c r="D153" s="44"/>
      <c r="E153" s="1319"/>
      <c r="F153" s="1320"/>
      <c r="G153" s="1320"/>
      <c r="H153" s="1320"/>
      <c r="I153" s="1320"/>
      <c r="J153" s="1320"/>
      <c r="K153" s="1320"/>
      <c r="L153" s="1320"/>
      <c r="M153" s="1320"/>
      <c r="N153" s="1321"/>
      <c r="O153" s="24"/>
    </row>
    <row r="154" spans="1:15" ht="15.75" customHeight="1">
      <c r="A154" s="5"/>
      <c r="B154" s="47"/>
      <c r="C154" s="46"/>
      <c r="D154" s="45"/>
      <c r="E154" s="1312" t="str">
        <f>HYPERLINK("#'3 - PropCas Data Input'!w6","Back to P/C Input")</f>
        <v>Back to P/C Input</v>
      </c>
      <c r="F154" s="1313"/>
      <c r="G154" s="602"/>
      <c r="H154" s="1322" t="s">
        <v>1063</v>
      </c>
      <c r="I154" s="1314"/>
      <c r="J154" s="46"/>
      <c r="K154" s="46"/>
      <c r="L154" s="46"/>
      <c r="M154" s="46"/>
      <c r="N154" s="45"/>
      <c r="O154" s="24"/>
    </row>
    <row r="155" spans="1:15" ht="15.75" customHeight="1">
      <c r="A155" s="5"/>
      <c r="B155" s="51" t="s">
        <v>56</v>
      </c>
      <c r="C155" s="50"/>
      <c r="D155" s="49"/>
      <c r="E155" s="1316" t="s">
        <v>621</v>
      </c>
      <c r="F155" s="1317"/>
      <c r="G155" s="1317"/>
      <c r="H155" s="1317"/>
      <c r="I155" s="1317"/>
      <c r="J155" s="1317"/>
      <c r="K155" s="1317"/>
      <c r="L155" s="1317"/>
      <c r="M155" s="1317"/>
      <c r="N155" s="1318"/>
      <c r="O155" s="24"/>
    </row>
    <row r="156" spans="1:15" ht="15.75" customHeight="1">
      <c r="A156" s="5"/>
      <c r="B156" s="48"/>
      <c r="C156" s="6"/>
      <c r="D156" s="44"/>
      <c r="E156" s="1319"/>
      <c r="F156" s="1320"/>
      <c r="G156" s="1320"/>
      <c r="H156" s="1320"/>
      <c r="I156" s="1320"/>
      <c r="J156" s="1320"/>
      <c r="K156" s="1320"/>
      <c r="L156" s="1320"/>
      <c r="M156" s="1320"/>
      <c r="N156" s="1321"/>
      <c r="O156" s="24"/>
    </row>
    <row r="157" spans="1:15" ht="15.75" customHeight="1">
      <c r="A157" s="5"/>
      <c r="B157" s="48"/>
      <c r="C157" s="6"/>
      <c r="D157" s="44"/>
      <c r="E157" s="1319"/>
      <c r="F157" s="1320"/>
      <c r="G157" s="1320"/>
      <c r="H157" s="1320"/>
      <c r="I157" s="1320"/>
      <c r="J157" s="1320"/>
      <c r="K157" s="1320"/>
      <c r="L157" s="1320"/>
      <c r="M157" s="1320"/>
      <c r="N157" s="1321"/>
      <c r="O157" s="24"/>
    </row>
    <row r="158" spans="1:15" ht="15.75" customHeight="1">
      <c r="A158" s="5"/>
      <c r="B158" s="47"/>
      <c r="C158" s="836"/>
      <c r="D158" s="45"/>
      <c r="E158" s="1312" t="str">
        <f>HYPERLINK("#'3 - PropCas Data Input'!x6","Back to P/C Input")</f>
        <v>Back to P/C Input</v>
      </c>
      <c r="F158" s="1313"/>
      <c r="G158" s="835"/>
      <c r="H158" s="1322" t="s">
        <v>1063</v>
      </c>
      <c r="I158" s="1314"/>
      <c r="J158" s="835"/>
      <c r="K158" s="835"/>
      <c r="L158" s="835"/>
      <c r="M158" s="835"/>
      <c r="N158" s="54"/>
      <c r="O158" s="24"/>
    </row>
    <row r="159" spans="1:15" ht="15.75" customHeight="1">
      <c r="A159" s="5"/>
      <c r="B159" s="51" t="s">
        <v>1019</v>
      </c>
      <c r="C159" s="6"/>
      <c r="D159" s="44"/>
      <c r="E159" s="1316" t="s">
        <v>1020</v>
      </c>
      <c r="F159" s="1317"/>
      <c r="G159" s="1317"/>
      <c r="H159" s="1317"/>
      <c r="I159" s="1317"/>
      <c r="J159" s="1317"/>
      <c r="K159" s="1317"/>
      <c r="L159" s="1317"/>
      <c r="M159" s="1317"/>
      <c r="N159" s="1318"/>
      <c r="O159" s="24"/>
    </row>
    <row r="160" spans="1:15" ht="15.75" customHeight="1">
      <c r="A160" s="5"/>
      <c r="B160" s="48"/>
      <c r="C160" s="6"/>
      <c r="D160" s="44"/>
      <c r="E160" s="1319"/>
      <c r="F160" s="1320"/>
      <c r="G160" s="1320"/>
      <c r="H160" s="1320"/>
      <c r="I160" s="1320"/>
      <c r="J160" s="1320"/>
      <c r="K160" s="1320"/>
      <c r="L160" s="1320"/>
      <c r="M160" s="1320"/>
      <c r="N160" s="1321"/>
      <c r="O160" s="24"/>
    </row>
    <row r="161" spans="1:15" ht="15.75" customHeight="1">
      <c r="A161" s="5"/>
      <c r="B161" s="48"/>
      <c r="C161" s="6"/>
      <c r="D161" s="44"/>
      <c r="E161" s="1319"/>
      <c r="F161" s="1320"/>
      <c r="G161" s="1320"/>
      <c r="H161" s="1320"/>
      <c r="I161" s="1320"/>
      <c r="J161" s="1320"/>
      <c r="K161" s="1320"/>
      <c r="L161" s="1320"/>
      <c r="M161" s="1320"/>
      <c r="N161" s="1321"/>
      <c r="O161" s="24"/>
    </row>
    <row r="162" spans="1:15" ht="15.75" customHeight="1">
      <c r="A162" s="5"/>
      <c r="B162" s="47"/>
      <c r="C162" s="46"/>
      <c r="D162" s="45"/>
      <c r="E162" s="1312" t="str">
        <f>HYPERLINK("#'3 - PropCas Data Input'!y6","Back to P/C Input")</f>
        <v>Back to P/C Input</v>
      </c>
      <c r="F162" s="1313"/>
      <c r="G162" s="602"/>
      <c r="H162" s="1322" t="s">
        <v>1063</v>
      </c>
      <c r="I162" s="1314"/>
      <c r="J162" s="59"/>
      <c r="K162" s="59"/>
      <c r="L162" s="59"/>
      <c r="M162" s="59"/>
      <c r="N162" s="58"/>
      <c r="O162" s="24"/>
    </row>
    <row r="163" spans="1:15" ht="15.75" customHeight="1">
      <c r="A163" s="5"/>
      <c r="B163" s="1358" t="s">
        <v>55</v>
      </c>
      <c r="C163" s="1377"/>
      <c r="D163" s="1377"/>
      <c r="E163" s="234" t="s">
        <v>54</v>
      </c>
      <c r="F163" s="235"/>
      <c r="G163" s="236"/>
      <c r="H163" s="236"/>
      <c r="I163" s="236"/>
      <c r="J163" s="236"/>
      <c r="K163" s="236"/>
      <c r="L163" s="236"/>
      <c r="M163" s="236"/>
      <c r="N163" s="237"/>
      <c r="O163" s="24"/>
    </row>
    <row r="164" spans="1:15" ht="15.75" customHeight="1">
      <c r="A164" s="5"/>
      <c r="B164" s="1361"/>
      <c r="C164" s="1378"/>
      <c r="D164" s="1378"/>
      <c r="E164" s="238" t="s">
        <v>53</v>
      </c>
      <c r="F164" s="239"/>
      <c r="G164" s="239"/>
      <c r="H164" s="239"/>
      <c r="I164" s="239"/>
      <c r="J164" s="239"/>
      <c r="K164" s="239"/>
      <c r="L164" s="239"/>
      <c r="M164" s="239"/>
      <c r="N164" s="240"/>
      <c r="O164" s="24"/>
    </row>
    <row r="165" spans="1:15" ht="15.75" customHeight="1">
      <c r="A165" s="5"/>
      <c r="B165" s="1361"/>
      <c r="C165" s="1378"/>
      <c r="D165" s="1378"/>
      <c r="E165" s="238" t="s">
        <v>52</v>
      </c>
      <c r="F165" s="239"/>
      <c r="G165" s="239"/>
      <c r="H165" s="239"/>
      <c r="I165" s="239"/>
      <c r="J165" s="239"/>
      <c r="K165" s="239"/>
      <c r="L165" s="239"/>
      <c r="M165" s="239"/>
      <c r="N165" s="240"/>
      <c r="O165" s="24"/>
    </row>
    <row r="166" spans="1:15" ht="15.75" customHeight="1">
      <c r="A166" s="5"/>
      <c r="B166" s="1361"/>
      <c r="C166" s="1378"/>
      <c r="D166" s="1378"/>
      <c r="E166" s="241" t="s">
        <v>51</v>
      </c>
      <c r="F166" s="239"/>
      <c r="G166" s="239"/>
      <c r="H166" s="239"/>
      <c r="I166" s="239"/>
      <c r="J166" s="239"/>
      <c r="K166" s="239"/>
      <c r="L166" s="239"/>
      <c r="M166" s="239"/>
      <c r="N166" s="240"/>
      <c r="O166" s="24"/>
    </row>
    <row r="167" spans="1:15" ht="15.75" customHeight="1">
      <c r="A167" s="5"/>
      <c r="B167" s="1361"/>
      <c r="C167" s="1378"/>
      <c r="D167" s="1378"/>
      <c r="E167" s="241" t="s">
        <v>50</v>
      </c>
      <c r="F167" s="239"/>
      <c r="G167" s="239"/>
      <c r="H167" s="239"/>
      <c r="I167" s="239"/>
      <c r="J167" s="239"/>
      <c r="K167" s="239"/>
      <c r="L167" s="239"/>
      <c r="M167" s="239"/>
      <c r="N167" s="240"/>
      <c r="O167" s="24"/>
    </row>
    <row r="168" spans="1:15" ht="15.75" customHeight="1">
      <c r="A168" s="5"/>
      <c r="B168" s="1361"/>
      <c r="C168" s="1378"/>
      <c r="D168" s="1378"/>
      <c r="E168" s="241" t="s">
        <v>49</v>
      </c>
      <c r="F168" s="242"/>
      <c r="G168" s="239"/>
      <c r="H168" s="239"/>
      <c r="I168" s="239"/>
      <c r="J168" s="239"/>
      <c r="K168" s="239"/>
      <c r="L168" s="239"/>
      <c r="M168" s="239"/>
      <c r="N168" s="240"/>
      <c r="O168" s="24"/>
    </row>
    <row r="169" spans="1:15" ht="15.75" customHeight="1">
      <c r="A169" s="5"/>
      <c r="B169" s="1361"/>
      <c r="C169" s="1378"/>
      <c r="D169" s="1378"/>
      <c r="E169" s="241" t="s">
        <v>48</v>
      </c>
      <c r="F169" s="242"/>
      <c r="G169" s="239"/>
      <c r="H169" s="239"/>
      <c r="I169" s="239"/>
      <c r="J169" s="239"/>
      <c r="K169" s="239"/>
      <c r="L169" s="239"/>
      <c r="M169" s="239"/>
      <c r="N169" s="240"/>
      <c r="O169" s="24"/>
    </row>
    <row r="170" spans="1:15" ht="15.75" customHeight="1">
      <c r="A170" s="5"/>
      <c r="B170" s="1361"/>
      <c r="C170" s="1378"/>
      <c r="D170" s="1378"/>
      <c r="E170" s="241" t="s">
        <v>47</v>
      </c>
      <c r="F170" s="242"/>
      <c r="G170" s="239"/>
      <c r="H170" s="239"/>
      <c r="I170" s="239"/>
      <c r="J170" s="239"/>
      <c r="K170" s="239"/>
      <c r="L170" s="239"/>
      <c r="M170" s="239"/>
      <c r="N170" s="240"/>
      <c r="O170" s="24"/>
    </row>
    <row r="171" spans="1:15" ht="15.75" customHeight="1">
      <c r="A171" s="5"/>
      <c r="B171" s="1361"/>
      <c r="C171" s="1378"/>
      <c r="D171" s="1378"/>
      <c r="E171" s="241" t="s">
        <v>46</v>
      </c>
      <c r="F171" s="242"/>
      <c r="G171" s="239"/>
      <c r="H171" s="239"/>
      <c r="I171" s="239"/>
      <c r="J171" s="239"/>
      <c r="K171" s="239"/>
      <c r="L171" s="239"/>
      <c r="M171" s="239"/>
      <c r="N171" s="240"/>
      <c r="O171" s="24"/>
    </row>
    <row r="172" spans="1:15" ht="15.75" customHeight="1">
      <c r="A172" s="5"/>
      <c r="B172" s="1379"/>
      <c r="C172" s="1380"/>
      <c r="D172" s="1380"/>
      <c r="E172" s="243"/>
      <c r="F172" s="244"/>
      <c r="G172" s="245"/>
      <c r="H172" s="245"/>
      <c r="I172" s="245"/>
      <c r="J172" s="245"/>
      <c r="K172" s="245"/>
      <c r="L172" s="245"/>
      <c r="M172" s="245"/>
      <c r="N172" s="246"/>
      <c r="O172" s="24"/>
    </row>
    <row r="173" spans="1:15" ht="15.75" customHeight="1">
      <c r="A173" s="5"/>
      <c r="B173" s="1358" t="s">
        <v>45</v>
      </c>
      <c r="C173" s="1377"/>
      <c r="D173" s="1381"/>
      <c r="E173" s="1368" t="s">
        <v>623</v>
      </c>
      <c r="F173" s="1369"/>
      <c r="G173" s="1369"/>
      <c r="H173" s="1369"/>
      <c r="I173" s="1369"/>
      <c r="J173" s="1369"/>
      <c r="K173" s="1369"/>
      <c r="L173" s="1369"/>
      <c r="M173" s="1369"/>
      <c r="N173" s="1370"/>
      <c r="O173" s="24"/>
    </row>
    <row r="174" spans="1:15" ht="15.75" customHeight="1">
      <c r="A174" s="5"/>
      <c r="B174" s="1361"/>
      <c r="C174" s="1378"/>
      <c r="D174" s="1382"/>
      <c r="E174" s="1371"/>
      <c r="F174" s="1372"/>
      <c r="G174" s="1372"/>
      <c r="H174" s="1372"/>
      <c r="I174" s="1372"/>
      <c r="J174" s="1372"/>
      <c r="K174" s="1372"/>
      <c r="L174" s="1372"/>
      <c r="M174" s="1372"/>
      <c r="N174" s="1373"/>
      <c r="O174" s="24"/>
    </row>
    <row r="175" spans="1:15" ht="15.75" customHeight="1">
      <c r="A175" s="5"/>
      <c r="B175" s="1361"/>
      <c r="C175" s="1378"/>
      <c r="D175" s="1382"/>
      <c r="E175" s="1371"/>
      <c r="F175" s="1372"/>
      <c r="G175" s="1372"/>
      <c r="H175" s="1372"/>
      <c r="I175" s="1372"/>
      <c r="J175" s="1372"/>
      <c r="K175" s="1372"/>
      <c r="L175" s="1372"/>
      <c r="M175" s="1372"/>
      <c r="N175" s="1373"/>
      <c r="O175" s="24"/>
    </row>
    <row r="176" spans="1:15" ht="15.75" customHeight="1">
      <c r="A176" s="5"/>
      <c r="B176" s="1361"/>
      <c r="C176" s="1378"/>
      <c r="D176" s="1382"/>
      <c r="E176" s="1371"/>
      <c r="F176" s="1372"/>
      <c r="G176" s="1372"/>
      <c r="H176" s="1372"/>
      <c r="I176" s="1372"/>
      <c r="J176" s="1372"/>
      <c r="K176" s="1372"/>
      <c r="L176" s="1372"/>
      <c r="M176" s="1372"/>
      <c r="N176" s="1373"/>
      <c r="O176" s="24"/>
    </row>
    <row r="177" spans="1:15" ht="15.75" customHeight="1">
      <c r="A177" s="5"/>
      <c r="B177" s="1361"/>
      <c r="C177" s="1378"/>
      <c r="D177" s="1382"/>
      <c r="E177" s="1371"/>
      <c r="F177" s="1372"/>
      <c r="G177" s="1372"/>
      <c r="H177" s="1372"/>
      <c r="I177" s="1372"/>
      <c r="J177" s="1372"/>
      <c r="K177" s="1372"/>
      <c r="L177" s="1372"/>
      <c r="M177" s="1372"/>
      <c r="N177" s="1373"/>
      <c r="O177" s="24"/>
    </row>
    <row r="178" spans="1:15" ht="15.75" customHeight="1">
      <c r="A178" s="5"/>
      <c r="B178" s="1379"/>
      <c r="C178" s="1380"/>
      <c r="D178" s="1383"/>
      <c r="E178" s="1374"/>
      <c r="F178" s="1375"/>
      <c r="G178" s="1375"/>
      <c r="H178" s="1375"/>
      <c r="I178" s="1375"/>
      <c r="J178" s="1375"/>
      <c r="K178" s="1375"/>
      <c r="L178" s="1375"/>
      <c r="M178" s="1375"/>
      <c r="N178" s="1376"/>
      <c r="O178" s="24"/>
    </row>
    <row r="179" spans="1:15" ht="15.75" customHeight="1">
      <c r="A179" s="5"/>
      <c r="B179" s="1358" t="s">
        <v>44</v>
      </c>
      <c r="C179" s="1359"/>
      <c r="D179" s="1360"/>
      <c r="E179" s="1368" t="s">
        <v>624</v>
      </c>
      <c r="F179" s="1369"/>
      <c r="G179" s="1369"/>
      <c r="H179" s="1369"/>
      <c r="I179" s="1369"/>
      <c r="J179" s="1369"/>
      <c r="K179" s="1369"/>
      <c r="L179" s="1369"/>
      <c r="M179" s="1369"/>
      <c r="N179" s="1370"/>
      <c r="O179" s="24"/>
    </row>
    <row r="180" spans="1:15" ht="15.75" customHeight="1">
      <c r="A180" s="5"/>
      <c r="B180" s="1361"/>
      <c r="C180" s="1362"/>
      <c r="D180" s="1363"/>
      <c r="E180" s="1371"/>
      <c r="F180" s="1372"/>
      <c r="G180" s="1372"/>
      <c r="H180" s="1372"/>
      <c r="I180" s="1372"/>
      <c r="J180" s="1372"/>
      <c r="K180" s="1372"/>
      <c r="L180" s="1372"/>
      <c r="M180" s="1372"/>
      <c r="N180" s="1373"/>
      <c r="O180" s="24"/>
    </row>
    <row r="181" spans="1:15" ht="18" customHeight="1">
      <c r="A181" s="5"/>
      <c r="B181" s="1365"/>
      <c r="C181" s="1366"/>
      <c r="D181" s="1367"/>
      <c r="E181" s="1374"/>
      <c r="F181" s="1375"/>
      <c r="G181" s="1375"/>
      <c r="H181" s="1375"/>
      <c r="I181" s="1375"/>
      <c r="J181" s="1375"/>
      <c r="K181" s="1375"/>
      <c r="L181" s="1375"/>
      <c r="M181" s="1375"/>
      <c r="N181" s="1376"/>
      <c r="O181" s="24"/>
    </row>
    <row r="182" spans="1:15" ht="15.75" customHeight="1">
      <c r="A182" s="5"/>
      <c r="B182" s="1358" t="s">
        <v>43</v>
      </c>
      <c r="C182" s="1359"/>
      <c r="D182" s="1360"/>
      <c r="E182" s="1368" t="s">
        <v>625</v>
      </c>
      <c r="F182" s="1369"/>
      <c r="G182" s="1369"/>
      <c r="H182" s="1369"/>
      <c r="I182" s="1369"/>
      <c r="J182" s="1369"/>
      <c r="K182" s="1369"/>
      <c r="L182" s="1369"/>
      <c r="M182" s="1369"/>
      <c r="N182" s="1370"/>
      <c r="O182" s="24"/>
    </row>
    <row r="183" spans="1:15" ht="15.75" customHeight="1">
      <c r="A183" s="5"/>
      <c r="B183" s="1361"/>
      <c r="C183" s="1362"/>
      <c r="D183" s="1363"/>
      <c r="E183" s="1371"/>
      <c r="F183" s="1372"/>
      <c r="G183" s="1372"/>
      <c r="H183" s="1372"/>
      <c r="I183" s="1372"/>
      <c r="J183" s="1372"/>
      <c r="K183" s="1372"/>
      <c r="L183" s="1372"/>
      <c r="M183" s="1372"/>
      <c r="N183" s="1373"/>
      <c r="O183" s="24"/>
    </row>
    <row r="184" spans="1:15" ht="15.75" customHeight="1">
      <c r="A184" s="5"/>
      <c r="B184" s="1361"/>
      <c r="C184" s="1362"/>
      <c r="D184" s="1363"/>
      <c r="E184" s="1371"/>
      <c r="F184" s="1372"/>
      <c r="G184" s="1372"/>
      <c r="H184" s="1372"/>
      <c r="I184" s="1372"/>
      <c r="J184" s="1372"/>
      <c r="K184" s="1372"/>
      <c r="L184" s="1372"/>
      <c r="M184" s="1372"/>
      <c r="N184" s="1373"/>
      <c r="O184" s="24"/>
    </row>
    <row r="185" spans="1:15" ht="15.75" customHeight="1">
      <c r="A185" s="5"/>
      <c r="B185" s="1364"/>
      <c r="C185" s="1362"/>
      <c r="D185" s="1363"/>
      <c r="E185" s="1371"/>
      <c r="F185" s="1372"/>
      <c r="G185" s="1372"/>
      <c r="H185" s="1372"/>
      <c r="I185" s="1372"/>
      <c r="J185" s="1372"/>
      <c r="K185" s="1372"/>
      <c r="L185" s="1372"/>
      <c r="M185" s="1372"/>
      <c r="N185" s="1373"/>
      <c r="O185" s="24"/>
    </row>
    <row r="186" spans="1:15" ht="15.75" customHeight="1">
      <c r="A186" s="5"/>
      <c r="B186" s="1365"/>
      <c r="C186" s="1366"/>
      <c r="D186" s="1367"/>
      <c r="E186" s="1374"/>
      <c r="F186" s="1375"/>
      <c r="G186" s="1375"/>
      <c r="H186" s="1375"/>
      <c r="I186" s="1375"/>
      <c r="J186" s="1375"/>
      <c r="K186" s="1375"/>
      <c r="L186" s="1375"/>
      <c r="M186" s="1375"/>
      <c r="N186" s="1376"/>
      <c r="O186" s="24"/>
    </row>
    <row r="187" spans="1:15" ht="15.75" customHeight="1">
      <c r="A187" s="5"/>
      <c r="B187" s="1368" t="s">
        <v>42</v>
      </c>
      <c r="C187" s="1359"/>
      <c r="D187" s="1360"/>
      <c r="E187" s="1368" t="s">
        <v>626</v>
      </c>
      <c r="F187" s="1369"/>
      <c r="G187" s="1369"/>
      <c r="H187" s="1369"/>
      <c r="I187" s="1369"/>
      <c r="J187" s="1369"/>
      <c r="K187" s="1369"/>
      <c r="L187" s="1369"/>
      <c r="M187" s="1369"/>
      <c r="N187" s="1370"/>
      <c r="O187" s="24"/>
    </row>
    <row r="188" spans="1:15" ht="15.75" customHeight="1">
      <c r="A188" s="5"/>
      <c r="B188" s="1364"/>
      <c r="C188" s="1362"/>
      <c r="D188" s="1363"/>
      <c r="E188" s="1371"/>
      <c r="F188" s="1372"/>
      <c r="G188" s="1372"/>
      <c r="H188" s="1372"/>
      <c r="I188" s="1372"/>
      <c r="J188" s="1372"/>
      <c r="K188" s="1372"/>
      <c r="L188" s="1372"/>
      <c r="M188" s="1372"/>
      <c r="N188" s="1373"/>
      <c r="O188" s="24"/>
    </row>
    <row r="189" spans="1:15" ht="15.75" customHeight="1">
      <c r="A189" s="5"/>
      <c r="B189" s="1364"/>
      <c r="C189" s="1362"/>
      <c r="D189" s="1363"/>
      <c r="E189" s="1371"/>
      <c r="F189" s="1372"/>
      <c r="G189" s="1372"/>
      <c r="H189" s="1372"/>
      <c r="I189" s="1372"/>
      <c r="J189" s="1372"/>
      <c r="K189" s="1372"/>
      <c r="L189" s="1372"/>
      <c r="M189" s="1372"/>
      <c r="N189" s="1373"/>
      <c r="O189" s="24"/>
    </row>
    <row r="190" spans="1:15" ht="15.75" customHeight="1">
      <c r="A190" s="5"/>
      <c r="B190" s="1364"/>
      <c r="C190" s="1362"/>
      <c r="D190" s="1363"/>
      <c r="E190" s="1371"/>
      <c r="F190" s="1372"/>
      <c r="G190" s="1372"/>
      <c r="H190" s="1372"/>
      <c r="I190" s="1372"/>
      <c r="J190" s="1372"/>
      <c r="K190" s="1372"/>
      <c r="L190" s="1372"/>
      <c r="M190" s="1372"/>
      <c r="N190" s="1373"/>
      <c r="O190" s="24"/>
    </row>
    <row r="191" spans="1:15" ht="15.75" customHeight="1">
      <c r="A191" s="5"/>
      <c r="B191" s="1365"/>
      <c r="C191" s="1366"/>
      <c r="D191" s="1367"/>
      <c r="E191" s="1374"/>
      <c r="F191" s="1375"/>
      <c r="G191" s="1375"/>
      <c r="H191" s="1375"/>
      <c r="I191" s="1375"/>
      <c r="J191" s="1375"/>
      <c r="K191" s="1375"/>
      <c r="L191" s="1375"/>
      <c r="M191" s="1375"/>
      <c r="N191" s="1376"/>
      <c r="O191" s="24"/>
    </row>
    <row r="192" spans="1:15" ht="15.75" customHeight="1">
      <c r="A192" s="5"/>
      <c r="B192" s="1368" t="s">
        <v>41</v>
      </c>
      <c r="C192" s="1359"/>
      <c r="D192" s="1360"/>
      <c r="E192" s="1368" t="s">
        <v>627</v>
      </c>
      <c r="F192" s="1369"/>
      <c r="G192" s="1369"/>
      <c r="H192" s="1369"/>
      <c r="I192" s="1369"/>
      <c r="J192" s="1369"/>
      <c r="K192" s="1369"/>
      <c r="L192" s="1369"/>
      <c r="M192" s="1369"/>
      <c r="N192" s="1370"/>
      <c r="O192" s="24"/>
    </row>
    <row r="193" spans="1:15" ht="15.75" customHeight="1">
      <c r="A193" s="5"/>
      <c r="B193" s="1364"/>
      <c r="C193" s="1362"/>
      <c r="D193" s="1363"/>
      <c r="E193" s="1371"/>
      <c r="F193" s="1372"/>
      <c r="G193" s="1372"/>
      <c r="H193" s="1372"/>
      <c r="I193" s="1372"/>
      <c r="J193" s="1372"/>
      <c r="K193" s="1372"/>
      <c r="L193" s="1372"/>
      <c r="M193" s="1372"/>
      <c r="N193" s="1373"/>
      <c r="O193" s="24"/>
    </row>
    <row r="194" spans="1:15" ht="15.75" customHeight="1">
      <c r="A194" s="5"/>
      <c r="B194" s="1364"/>
      <c r="C194" s="1362"/>
      <c r="D194" s="1363"/>
      <c r="E194" s="1371"/>
      <c r="F194" s="1372"/>
      <c r="G194" s="1372"/>
      <c r="H194" s="1372"/>
      <c r="I194" s="1372"/>
      <c r="J194" s="1372"/>
      <c r="K194" s="1372"/>
      <c r="L194" s="1372"/>
      <c r="M194" s="1372"/>
      <c r="N194" s="1373"/>
      <c r="O194" s="24"/>
    </row>
    <row r="195" spans="1:15" ht="15.75" customHeight="1">
      <c r="A195" s="5"/>
      <c r="B195" s="1364"/>
      <c r="C195" s="1362"/>
      <c r="D195" s="1363"/>
      <c r="E195" s="1371"/>
      <c r="F195" s="1372"/>
      <c r="G195" s="1372"/>
      <c r="H195" s="1372"/>
      <c r="I195" s="1372"/>
      <c r="J195" s="1372"/>
      <c r="K195" s="1372"/>
      <c r="L195" s="1372"/>
      <c r="M195" s="1372"/>
      <c r="N195" s="1373"/>
      <c r="O195" s="24"/>
    </row>
    <row r="196" spans="1:15" ht="15.75" customHeight="1">
      <c r="A196" s="5"/>
      <c r="B196" s="1364"/>
      <c r="C196" s="1362"/>
      <c r="D196" s="1363"/>
      <c r="E196" s="1371"/>
      <c r="F196" s="1372"/>
      <c r="G196" s="1372"/>
      <c r="H196" s="1372"/>
      <c r="I196" s="1372"/>
      <c r="J196" s="1372"/>
      <c r="K196" s="1372"/>
      <c r="L196" s="1372"/>
      <c r="M196" s="1372"/>
      <c r="N196" s="1373"/>
      <c r="O196" s="24"/>
    </row>
    <row r="197" spans="1:15" ht="15.75" customHeight="1">
      <c r="A197" s="5"/>
      <c r="B197" s="1365"/>
      <c r="C197" s="1366"/>
      <c r="D197" s="1367"/>
      <c r="E197" s="1374"/>
      <c r="F197" s="1375"/>
      <c r="G197" s="1375"/>
      <c r="H197" s="1375"/>
      <c r="I197" s="1375"/>
      <c r="J197" s="1375"/>
      <c r="K197" s="1375"/>
      <c r="L197" s="1375"/>
      <c r="M197" s="1375"/>
      <c r="N197" s="1376"/>
      <c r="O197" s="24"/>
    </row>
    <row r="198" spans="1:15" ht="15.75" customHeight="1">
      <c r="A198" s="5"/>
      <c r="B198" s="1358" t="s">
        <v>40</v>
      </c>
      <c r="C198" s="1359"/>
      <c r="D198" s="1360"/>
      <c r="E198" s="1368" t="s">
        <v>628</v>
      </c>
      <c r="F198" s="1369"/>
      <c r="G198" s="1369"/>
      <c r="H198" s="1369"/>
      <c r="I198" s="1369"/>
      <c r="J198" s="1369"/>
      <c r="K198" s="1369"/>
      <c r="L198" s="1369"/>
      <c r="M198" s="1369"/>
      <c r="N198" s="1370"/>
      <c r="O198" s="24"/>
    </row>
    <row r="199" spans="1:15" ht="15.75" customHeight="1">
      <c r="A199" s="5"/>
      <c r="B199" s="1364"/>
      <c r="C199" s="1362"/>
      <c r="D199" s="1363"/>
      <c r="E199" s="1371"/>
      <c r="F199" s="1372"/>
      <c r="G199" s="1372"/>
      <c r="H199" s="1372"/>
      <c r="I199" s="1372"/>
      <c r="J199" s="1372"/>
      <c r="K199" s="1372"/>
      <c r="L199" s="1372"/>
      <c r="M199" s="1372"/>
      <c r="N199" s="1373"/>
      <c r="O199" s="24"/>
    </row>
    <row r="200" spans="1:15" ht="15.75" customHeight="1">
      <c r="A200" s="5"/>
      <c r="B200" s="1364"/>
      <c r="C200" s="1362"/>
      <c r="D200" s="1363"/>
      <c r="E200" s="1371"/>
      <c r="F200" s="1372"/>
      <c r="G200" s="1372"/>
      <c r="H200" s="1372"/>
      <c r="I200" s="1372"/>
      <c r="J200" s="1372"/>
      <c r="K200" s="1372"/>
      <c r="L200" s="1372"/>
      <c r="M200" s="1372"/>
      <c r="N200" s="1373"/>
      <c r="O200" s="24"/>
    </row>
    <row r="201" spans="1:15" ht="15.75" customHeight="1">
      <c r="A201" s="5"/>
      <c r="B201" s="1364"/>
      <c r="C201" s="1362"/>
      <c r="D201" s="1363"/>
      <c r="E201" s="1371"/>
      <c r="F201" s="1372"/>
      <c r="G201" s="1372"/>
      <c r="H201" s="1372"/>
      <c r="I201" s="1372"/>
      <c r="J201" s="1372"/>
      <c r="K201" s="1372"/>
      <c r="L201" s="1372"/>
      <c r="M201" s="1372"/>
      <c r="N201" s="1373"/>
      <c r="O201" s="24"/>
    </row>
    <row r="202" spans="1:15" ht="15.75" customHeight="1">
      <c r="A202" s="5"/>
      <c r="B202" s="1364"/>
      <c r="C202" s="1362"/>
      <c r="D202" s="1363"/>
      <c r="E202" s="1371"/>
      <c r="F202" s="1372"/>
      <c r="G202" s="1372"/>
      <c r="H202" s="1372"/>
      <c r="I202" s="1372"/>
      <c r="J202" s="1372"/>
      <c r="K202" s="1372"/>
      <c r="L202" s="1372"/>
      <c r="M202" s="1372"/>
      <c r="N202" s="1373"/>
      <c r="O202" s="24"/>
    </row>
    <row r="203" spans="1:15" ht="15.75" customHeight="1">
      <c r="A203" s="5"/>
      <c r="B203" s="1364"/>
      <c r="C203" s="1362"/>
      <c r="D203" s="1363"/>
      <c r="E203" s="1371"/>
      <c r="F203" s="1372"/>
      <c r="G203" s="1372"/>
      <c r="H203" s="1372"/>
      <c r="I203" s="1372"/>
      <c r="J203" s="1372"/>
      <c r="K203" s="1372"/>
      <c r="L203" s="1372"/>
      <c r="M203" s="1372"/>
      <c r="N203" s="1373"/>
      <c r="O203" s="24"/>
    </row>
    <row r="204" spans="1:15" ht="15.75" customHeight="1">
      <c r="A204" s="5"/>
      <c r="B204" s="1365"/>
      <c r="C204" s="1366"/>
      <c r="D204" s="1367"/>
      <c r="E204" s="1374"/>
      <c r="F204" s="1375"/>
      <c r="G204" s="1375"/>
      <c r="H204" s="1375"/>
      <c r="I204" s="1375"/>
      <c r="J204" s="1375"/>
      <c r="K204" s="1375"/>
      <c r="L204" s="1375"/>
      <c r="M204" s="1375"/>
      <c r="N204" s="1376"/>
      <c r="O204" s="24"/>
    </row>
    <row r="205" spans="1:15" ht="15.75" customHeight="1">
      <c r="A205" s="5"/>
      <c r="B205" s="1390" t="s">
        <v>39</v>
      </c>
      <c r="C205" s="1391"/>
      <c r="D205" s="1392"/>
      <c r="E205" s="1368" t="s">
        <v>629</v>
      </c>
      <c r="F205" s="1369"/>
      <c r="G205" s="1369"/>
      <c r="H205" s="1369"/>
      <c r="I205" s="1369"/>
      <c r="J205" s="1369"/>
      <c r="K205" s="1369"/>
      <c r="L205" s="1369"/>
      <c r="M205" s="1369"/>
      <c r="N205" s="1370"/>
      <c r="O205" s="24"/>
    </row>
    <row r="206" spans="1:15" ht="15.75" customHeight="1">
      <c r="A206" s="5"/>
      <c r="B206" s="1393"/>
      <c r="C206" s="1394"/>
      <c r="D206" s="1395"/>
      <c r="E206" s="1371"/>
      <c r="F206" s="1372"/>
      <c r="G206" s="1372"/>
      <c r="H206" s="1372"/>
      <c r="I206" s="1372"/>
      <c r="J206" s="1372"/>
      <c r="K206" s="1372"/>
      <c r="L206" s="1372"/>
      <c r="M206" s="1372"/>
      <c r="N206" s="1373"/>
      <c r="O206" s="24"/>
    </row>
    <row r="207" spans="1:15" ht="15.75" customHeight="1">
      <c r="A207" s="5"/>
      <c r="B207" s="1393"/>
      <c r="C207" s="1394"/>
      <c r="D207" s="1395"/>
      <c r="E207" s="1371"/>
      <c r="F207" s="1372"/>
      <c r="G207" s="1372"/>
      <c r="H207" s="1372"/>
      <c r="I207" s="1372"/>
      <c r="J207" s="1372"/>
      <c r="K207" s="1372"/>
      <c r="L207" s="1372"/>
      <c r="M207" s="1372"/>
      <c r="N207" s="1373"/>
      <c r="O207" s="24"/>
    </row>
    <row r="208" spans="1:15" ht="15.75" customHeight="1">
      <c r="A208" s="5"/>
      <c r="B208" s="1393"/>
      <c r="C208" s="1394"/>
      <c r="D208" s="1395"/>
      <c r="E208" s="1371"/>
      <c r="F208" s="1372"/>
      <c r="G208" s="1372"/>
      <c r="H208" s="1372"/>
      <c r="I208" s="1372"/>
      <c r="J208" s="1372"/>
      <c r="K208" s="1372"/>
      <c r="L208" s="1372"/>
      <c r="M208" s="1372"/>
      <c r="N208" s="1373"/>
      <c r="O208" s="24"/>
    </row>
    <row r="209" spans="1:16" ht="15.75" customHeight="1">
      <c r="A209" s="5"/>
      <c r="B209" s="1393"/>
      <c r="C209" s="1394"/>
      <c r="D209" s="1395"/>
      <c r="E209" s="1371"/>
      <c r="F209" s="1372"/>
      <c r="G209" s="1372"/>
      <c r="H209" s="1372"/>
      <c r="I209" s="1372"/>
      <c r="J209" s="1372"/>
      <c r="K209" s="1372"/>
      <c r="L209" s="1372"/>
      <c r="M209" s="1372"/>
      <c r="N209" s="1373"/>
      <c r="O209" s="24"/>
    </row>
    <row r="210" spans="1:16" ht="15.75" customHeight="1">
      <c r="A210" s="5"/>
      <c r="B210" s="1396"/>
      <c r="C210" s="1397"/>
      <c r="D210" s="1398"/>
      <c r="E210" s="1374"/>
      <c r="F210" s="1375"/>
      <c r="G210" s="1375"/>
      <c r="H210" s="1375"/>
      <c r="I210" s="1375"/>
      <c r="J210" s="1375"/>
      <c r="K210" s="1375"/>
      <c r="L210" s="1375"/>
      <c r="M210" s="1375"/>
      <c r="N210" s="1376"/>
      <c r="O210" s="24"/>
    </row>
    <row r="211" spans="1:16" ht="15.75" customHeight="1">
      <c r="A211" s="5"/>
      <c r="B211" s="1358" t="s">
        <v>38</v>
      </c>
      <c r="C211" s="1359"/>
      <c r="D211" s="1360"/>
      <c r="E211" s="1368" t="s">
        <v>630</v>
      </c>
      <c r="F211" s="1369"/>
      <c r="G211" s="1369"/>
      <c r="H211" s="1369"/>
      <c r="I211" s="1369"/>
      <c r="J211" s="1369"/>
      <c r="K211" s="1369"/>
      <c r="L211" s="1369"/>
      <c r="M211" s="1369"/>
      <c r="N211" s="1370"/>
      <c r="O211" s="24"/>
    </row>
    <row r="212" spans="1:16" ht="15.75" customHeight="1">
      <c r="A212" s="5"/>
      <c r="B212" s="1361"/>
      <c r="C212" s="1362"/>
      <c r="D212" s="1363"/>
      <c r="E212" s="1371"/>
      <c r="F212" s="1372"/>
      <c r="G212" s="1372"/>
      <c r="H212" s="1372"/>
      <c r="I212" s="1372"/>
      <c r="J212" s="1372"/>
      <c r="K212" s="1372"/>
      <c r="L212" s="1372"/>
      <c r="M212" s="1372"/>
      <c r="N212" s="1373"/>
      <c r="O212" s="24"/>
    </row>
    <row r="213" spans="1:16" ht="15.75" customHeight="1">
      <c r="A213" s="5"/>
      <c r="B213" s="1361"/>
      <c r="C213" s="1362"/>
      <c r="D213" s="1363"/>
      <c r="E213" s="1371"/>
      <c r="F213" s="1372"/>
      <c r="G213" s="1372"/>
      <c r="H213" s="1372"/>
      <c r="I213" s="1372"/>
      <c r="J213" s="1372"/>
      <c r="K213" s="1372"/>
      <c r="L213" s="1372"/>
      <c r="M213" s="1372"/>
      <c r="N213" s="1373"/>
      <c r="O213" s="24"/>
    </row>
    <row r="214" spans="1:16" ht="15.75" customHeight="1">
      <c r="A214" s="5"/>
      <c r="B214" s="1364"/>
      <c r="C214" s="1362"/>
      <c r="D214" s="1363"/>
      <c r="E214" s="1371"/>
      <c r="F214" s="1372"/>
      <c r="G214" s="1372"/>
      <c r="H214" s="1372"/>
      <c r="I214" s="1372"/>
      <c r="J214" s="1372"/>
      <c r="K214" s="1372"/>
      <c r="L214" s="1372"/>
      <c r="M214" s="1372"/>
      <c r="N214" s="1373"/>
      <c r="O214" s="24"/>
    </row>
    <row r="215" spans="1:16" ht="15.75" customHeight="1">
      <c r="A215" s="5"/>
      <c r="B215" s="1365"/>
      <c r="C215" s="1366"/>
      <c r="D215" s="1367"/>
      <c r="E215" s="1374"/>
      <c r="F215" s="1375"/>
      <c r="G215" s="1375"/>
      <c r="H215" s="1375"/>
      <c r="I215" s="1375"/>
      <c r="J215" s="1375"/>
      <c r="K215" s="1375"/>
      <c r="L215" s="1375"/>
      <c r="M215" s="1375"/>
      <c r="N215" s="1376"/>
      <c r="O215" s="24"/>
    </row>
    <row r="216" spans="1:16" ht="15.75" customHeight="1">
      <c r="A216" s="5"/>
      <c r="B216" s="1358" t="s">
        <v>37</v>
      </c>
      <c r="C216" s="1359"/>
      <c r="D216" s="1360"/>
      <c r="E216" s="1371" t="s">
        <v>631</v>
      </c>
      <c r="F216" s="1372"/>
      <c r="G216" s="1372"/>
      <c r="H216" s="1372"/>
      <c r="I216" s="1372"/>
      <c r="J216" s="1372"/>
      <c r="K216" s="1372"/>
      <c r="L216" s="1372"/>
      <c r="M216" s="1372"/>
      <c r="N216" s="1373"/>
      <c r="O216" s="24"/>
    </row>
    <row r="217" spans="1:16" ht="15.75" customHeight="1">
      <c r="A217" s="5"/>
      <c r="B217" s="1361"/>
      <c r="C217" s="1362"/>
      <c r="D217" s="1363"/>
      <c r="E217" s="1371"/>
      <c r="F217" s="1372"/>
      <c r="G217" s="1372"/>
      <c r="H217" s="1372"/>
      <c r="I217" s="1372"/>
      <c r="J217" s="1372"/>
      <c r="K217" s="1372"/>
      <c r="L217" s="1372"/>
      <c r="M217" s="1372"/>
      <c r="N217" s="1373"/>
      <c r="O217" s="24"/>
      <c r="P217" s="24"/>
    </row>
    <row r="218" spans="1:16" ht="15.75" customHeight="1">
      <c r="A218" s="5"/>
      <c r="B218" s="1364"/>
      <c r="C218" s="1362"/>
      <c r="D218" s="1363"/>
      <c r="E218" s="1371"/>
      <c r="F218" s="1372"/>
      <c r="G218" s="1372"/>
      <c r="H218" s="1372"/>
      <c r="I218" s="1372"/>
      <c r="J218" s="1372"/>
      <c r="K218" s="1372"/>
      <c r="L218" s="1372"/>
      <c r="M218" s="1372"/>
      <c r="N218" s="1373"/>
      <c r="O218" s="24"/>
      <c r="P218" s="24"/>
    </row>
    <row r="219" spans="1:16" ht="15.75" customHeight="1">
      <c r="A219" s="5"/>
      <c r="B219" s="1364"/>
      <c r="C219" s="1362"/>
      <c r="D219" s="1363"/>
      <c r="E219" s="1371"/>
      <c r="F219" s="1372"/>
      <c r="G219" s="1372"/>
      <c r="H219" s="1372"/>
      <c r="I219" s="1372"/>
      <c r="J219" s="1372"/>
      <c r="K219" s="1372"/>
      <c r="L219" s="1372"/>
      <c r="M219" s="1372"/>
      <c r="N219" s="1373"/>
      <c r="O219" s="24"/>
      <c r="P219" s="24"/>
    </row>
    <row r="220" spans="1:16" ht="15.75" customHeight="1">
      <c r="A220" s="5"/>
      <c r="B220" s="1365"/>
      <c r="C220" s="1366"/>
      <c r="D220" s="1367"/>
      <c r="E220" s="1374"/>
      <c r="F220" s="1375"/>
      <c r="G220" s="1375"/>
      <c r="H220" s="1375"/>
      <c r="I220" s="1375"/>
      <c r="J220" s="1375"/>
      <c r="K220" s="1375"/>
      <c r="L220" s="1375"/>
      <c r="M220" s="1375"/>
      <c r="N220" s="1376"/>
      <c r="O220" s="24"/>
      <c r="P220" s="24"/>
    </row>
    <row r="221" spans="1:16" ht="15.75" customHeight="1">
      <c r="A221" s="5"/>
      <c r="B221" s="51" t="s">
        <v>632</v>
      </c>
      <c r="C221" s="50"/>
      <c r="D221" s="56" t="s">
        <v>29</v>
      </c>
      <c r="E221" s="1316" t="s">
        <v>741</v>
      </c>
      <c r="F221" s="1317"/>
      <c r="G221" s="1317"/>
      <c r="H221" s="1317"/>
      <c r="I221" s="1317"/>
      <c r="J221" s="1317"/>
      <c r="K221" s="1317"/>
      <c r="L221" s="1317"/>
      <c r="M221" s="1317"/>
      <c r="N221" s="1318"/>
      <c r="O221" s="24"/>
      <c r="P221" s="24"/>
    </row>
    <row r="222" spans="1:16" ht="15.75" customHeight="1">
      <c r="A222" s="5"/>
      <c r="B222" s="48"/>
      <c r="C222" s="6"/>
      <c r="D222" s="44"/>
      <c r="E222" s="1319"/>
      <c r="F222" s="1320"/>
      <c r="G222" s="1320"/>
      <c r="H222" s="1320"/>
      <c r="I222" s="1320"/>
      <c r="J222" s="1320"/>
      <c r="K222" s="1320"/>
      <c r="L222" s="1320"/>
      <c r="M222" s="1320"/>
      <c r="N222" s="1321"/>
      <c r="O222" s="24"/>
      <c r="P222" s="24"/>
    </row>
    <row r="223" spans="1:16" ht="15.75" customHeight="1">
      <c r="A223" s="5"/>
      <c r="B223" s="48"/>
      <c r="C223" s="6"/>
      <c r="D223" s="44"/>
      <c r="E223" s="1319"/>
      <c r="F223" s="1320"/>
      <c r="G223" s="1320"/>
      <c r="H223" s="1320"/>
      <c r="I223" s="1320"/>
      <c r="J223" s="1320"/>
      <c r="K223" s="1320"/>
      <c r="L223" s="1320"/>
      <c r="M223" s="1320"/>
      <c r="N223" s="1321"/>
      <c r="O223" s="24"/>
      <c r="P223" s="24"/>
    </row>
    <row r="224" spans="1:16" ht="15.75" customHeight="1">
      <c r="A224" s="5"/>
      <c r="B224" s="48"/>
      <c r="C224" s="6"/>
      <c r="D224" s="44"/>
      <c r="E224" s="1314" t="str">
        <f>HYPERLINK("#'3 - PropCas Data Input'!z6","Back to P/C LTI Plan 1")</f>
        <v>Back to P/C LTI Plan 1</v>
      </c>
      <c r="F224" s="1315"/>
      <c r="G224" s="1315"/>
      <c r="H224" s="1314" t="str">
        <f>HYPERLINK("#'5 - LifeHealth Data Input'!Z3","Back to L/H LTI Plan 1")</f>
        <v>Back to L/H LTI Plan 1</v>
      </c>
      <c r="I224" s="1315"/>
      <c r="J224" s="1315"/>
      <c r="K224" s="12"/>
      <c r="L224" s="12"/>
      <c r="M224" s="12"/>
      <c r="N224" s="233"/>
      <c r="O224" s="24"/>
      <c r="P224" s="24"/>
    </row>
    <row r="225" spans="1:16" ht="15.75" customHeight="1">
      <c r="A225" s="5"/>
      <c r="B225" s="48"/>
      <c r="C225" s="6"/>
      <c r="D225" s="44"/>
      <c r="E225" s="1314" t="str">
        <f>HYPERLINK("#'3 - PropCas Data Input'!AH6","Back to P/C LTI Plan 2")</f>
        <v>Back to P/C LTI Plan 2</v>
      </c>
      <c r="F225" s="1315"/>
      <c r="G225" s="1315"/>
      <c r="H225" s="1314" t="str">
        <f>HYPERLINK("#'5 - LifeHealth Data Input'!ah3","Back to L/H LTI Plan 2")</f>
        <v>Back to L/H LTI Plan 2</v>
      </c>
      <c r="I225" s="1315"/>
      <c r="J225" s="1315"/>
      <c r="K225" s="12"/>
      <c r="L225" s="12"/>
      <c r="M225" s="12"/>
      <c r="N225" s="233"/>
      <c r="O225" s="24"/>
      <c r="P225" s="24"/>
    </row>
    <row r="226" spans="1:16" ht="15.75" customHeight="1">
      <c r="A226" s="5"/>
      <c r="B226" s="47"/>
      <c r="C226" s="46"/>
      <c r="D226" s="45"/>
      <c r="E226" s="1314" t="str">
        <f>HYPERLINK("#'3 - PropCas Data Input'!Ap6","Back to P/C LTI Plan 3")</f>
        <v>Back to P/C LTI Plan 3</v>
      </c>
      <c r="F226" s="1315"/>
      <c r="G226" s="1315"/>
      <c r="H226" s="1314" t="str">
        <f>HYPERLINK("#'5 - LifeHealth Data Input'!ap3","Back to L/H LTI Plan 3")</f>
        <v>Back to L/H LTI Plan 3</v>
      </c>
      <c r="I226" s="1315"/>
      <c r="J226" s="1315"/>
      <c r="K226" s="55"/>
      <c r="L226" s="55"/>
      <c r="M226" s="55"/>
      <c r="N226" s="54"/>
      <c r="O226" s="24"/>
      <c r="P226" s="24"/>
    </row>
    <row r="227" spans="1:16" ht="15.75" customHeight="1">
      <c r="A227" s="5"/>
      <c r="B227" s="1355" t="s">
        <v>36</v>
      </c>
      <c r="C227" s="1356"/>
      <c r="D227" s="1357"/>
      <c r="E227" s="1316" t="s">
        <v>35</v>
      </c>
      <c r="F227" s="1317"/>
      <c r="G227" s="1317"/>
      <c r="H227" s="1317"/>
      <c r="I227" s="1317"/>
      <c r="J227" s="1317"/>
      <c r="K227" s="1317"/>
      <c r="L227" s="1317"/>
      <c r="M227" s="1317"/>
      <c r="N227" s="1318"/>
      <c r="O227" s="24"/>
      <c r="P227" s="24"/>
    </row>
    <row r="228" spans="1:16" ht="15.75" customHeight="1">
      <c r="A228" s="5"/>
      <c r="B228" s="64"/>
      <c r="C228" s="63"/>
      <c r="D228" s="62"/>
      <c r="E228" s="1319"/>
      <c r="F228" s="1320"/>
      <c r="G228" s="1320"/>
      <c r="H228" s="1320"/>
      <c r="I228" s="1320"/>
      <c r="J228" s="1320"/>
      <c r="K228" s="1320"/>
      <c r="L228" s="1320"/>
      <c r="M228" s="1320"/>
      <c r="N228" s="1321"/>
      <c r="O228" s="24"/>
      <c r="P228" s="24"/>
    </row>
    <row r="229" spans="1:16" ht="15.75" customHeight="1">
      <c r="A229" s="5"/>
      <c r="B229" s="64"/>
      <c r="C229" s="63"/>
      <c r="D229" s="62"/>
      <c r="E229" s="1314" t="str">
        <f>HYPERLINK("#'3 - PropCas Data Input'!Aa6","Back to P/C LTI Plan 1")</f>
        <v>Back to P/C LTI Plan 1</v>
      </c>
      <c r="F229" s="1315"/>
      <c r="G229" s="1315"/>
      <c r="H229" s="1314" t="str">
        <f>HYPERLINK("#'5 - LifeHealth Data Input'!aa3","Back to L/H LTI Plan 1")</f>
        <v>Back to L/H LTI Plan 1</v>
      </c>
      <c r="I229" s="1315"/>
      <c r="J229" s="1315"/>
      <c r="K229" s="12"/>
      <c r="L229" s="12"/>
      <c r="M229" s="12"/>
      <c r="N229" s="233"/>
      <c r="O229" s="24"/>
      <c r="P229" s="24"/>
    </row>
    <row r="230" spans="1:16" ht="15.75" customHeight="1">
      <c r="A230" s="5"/>
      <c r="B230" s="64"/>
      <c r="C230" s="63"/>
      <c r="D230" s="62"/>
      <c r="E230" s="1314" t="str">
        <f>HYPERLINK("#'3 - PropCas Data Input'!Al3","Back to P/C LTI Plan 2")</f>
        <v>Back to P/C LTI Plan 2</v>
      </c>
      <c r="F230" s="1315"/>
      <c r="G230" s="1315"/>
      <c r="H230" s="1314" t="str">
        <f>HYPERLINK("#'5 - LifeHealth Data Input'!ai3","Back to L/H LTI Plan 2")</f>
        <v>Back to L/H LTI Plan 2</v>
      </c>
      <c r="I230" s="1315"/>
      <c r="J230" s="1315"/>
      <c r="K230" s="12"/>
      <c r="L230" s="12"/>
      <c r="M230" s="12"/>
      <c r="N230" s="233"/>
      <c r="O230" s="24"/>
      <c r="P230" s="24"/>
    </row>
    <row r="231" spans="1:16" ht="15.75" customHeight="1">
      <c r="A231" s="5"/>
      <c r="B231" s="47"/>
      <c r="C231" s="46"/>
      <c r="D231" s="45"/>
      <c r="E231" s="1314" t="str">
        <f>HYPERLINK("#'3 - PropCas Data Input'!Aq6","Back to P/C LTI Plan 3")</f>
        <v>Back to P/C LTI Plan 3</v>
      </c>
      <c r="F231" s="1315"/>
      <c r="G231" s="1315"/>
      <c r="H231" s="1314" t="str">
        <f>HYPERLINK("#'5 - LifeHealth Data Input'!aq3","Back to L/H LTI Plan 3")</f>
        <v>Back to L/H LTI Plan 3</v>
      </c>
      <c r="I231" s="1315"/>
      <c r="J231" s="1315"/>
      <c r="K231" s="53"/>
      <c r="L231" s="53"/>
      <c r="M231" s="53"/>
      <c r="N231" s="52"/>
      <c r="O231" s="24"/>
      <c r="P231" s="24"/>
    </row>
    <row r="232" spans="1:16" ht="15.75" customHeight="1">
      <c r="A232" s="5"/>
      <c r="B232" s="51" t="s">
        <v>34</v>
      </c>
      <c r="C232" s="50"/>
      <c r="D232" s="56" t="s">
        <v>29</v>
      </c>
      <c r="E232" s="1316" t="s">
        <v>33</v>
      </c>
      <c r="F232" s="1317"/>
      <c r="G232" s="1317"/>
      <c r="H232" s="1317"/>
      <c r="I232" s="1317"/>
      <c r="J232" s="1317"/>
      <c r="K232" s="1317"/>
      <c r="L232" s="1317"/>
      <c r="M232" s="1317"/>
      <c r="N232" s="1318"/>
      <c r="O232" s="24"/>
      <c r="P232" s="24"/>
    </row>
    <row r="233" spans="1:16" ht="15.75" customHeight="1">
      <c r="A233" s="5"/>
      <c r="B233" s="48" t="s">
        <v>32</v>
      </c>
      <c r="C233" s="6"/>
      <c r="D233" s="57"/>
      <c r="E233" s="1319"/>
      <c r="F233" s="1320"/>
      <c r="G233" s="1320"/>
      <c r="H233" s="1320"/>
      <c r="I233" s="1320"/>
      <c r="J233" s="1320"/>
      <c r="K233" s="1320"/>
      <c r="L233" s="1320"/>
      <c r="M233" s="1320"/>
      <c r="N233" s="1321"/>
      <c r="O233" s="24"/>
      <c r="P233" s="24"/>
    </row>
    <row r="234" spans="1:16" ht="15.75" customHeight="1">
      <c r="A234" s="5"/>
      <c r="B234" s="48"/>
      <c r="C234" s="6"/>
      <c r="D234" s="57"/>
      <c r="E234" s="1319"/>
      <c r="F234" s="1320"/>
      <c r="G234" s="1320"/>
      <c r="H234" s="1320"/>
      <c r="I234" s="1320"/>
      <c r="J234" s="1320"/>
      <c r="K234" s="1320"/>
      <c r="L234" s="1320"/>
      <c r="M234" s="1320"/>
      <c r="N234" s="1321"/>
      <c r="O234" s="24"/>
      <c r="P234" s="24"/>
    </row>
    <row r="235" spans="1:16" ht="15.75" customHeight="1">
      <c r="A235" s="5"/>
      <c r="B235" s="48"/>
      <c r="C235" s="6"/>
      <c r="D235" s="57"/>
      <c r="E235" s="1319"/>
      <c r="F235" s="1320"/>
      <c r="G235" s="1320"/>
      <c r="H235" s="1320"/>
      <c r="I235" s="1320"/>
      <c r="J235" s="1320"/>
      <c r="K235" s="1320"/>
      <c r="L235" s="1320"/>
      <c r="M235" s="1320"/>
      <c r="N235" s="1321"/>
      <c r="O235" s="24"/>
      <c r="P235" s="24"/>
    </row>
    <row r="236" spans="1:16" ht="15.75" customHeight="1">
      <c r="A236" s="5"/>
      <c r="B236" s="48"/>
      <c r="C236" s="6"/>
      <c r="D236" s="62"/>
      <c r="E236" s="1314" t="str">
        <f>HYPERLINK("#'3 - PropCas Data Input'!Ab6","Back to P/C LTI Plan 1")</f>
        <v>Back to P/C LTI Plan 1</v>
      </c>
      <c r="F236" s="1315"/>
      <c r="G236" s="1315"/>
      <c r="H236" s="1314" t="str">
        <f>HYPERLINK("#'5 - LifeHealth Data Input'!ab3","Back to L/H LTI Plan 1")</f>
        <v>Back to L/H LTI Plan 1</v>
      </c>
      <c r="I236" s="1315"/>
      <c r="J236" s="1315"/>
      <c r="K236" s="12"/>
      <c r="L236" s="12"/>
      <c r="M236" s="12"/>
      <c r="N236" s="233"/>
      <c r="O236" s="24"/>
      <c r="P236" s="24"/>
    </row>
    <row r="237" spans="1:16" ht="15.75" customHeight="1">
      <c r="A237" s="5"/>
      <c r="B237" s="48"/>
      <c r="C237" s="6"/>
      <c r="D237" s="62"/>
      <c r="E237" s="1314" t="str">
        <f>HYPERLINK("#'3 - PropCas Data Input'!Aj6","Back to P/C LTI Plan 2")</f>
        <v>Back to P/C LTI Plan 2</v>
      </c>
      <c r="F237" s="1315"/>
      <c r="G237" s="1315"/>
      <c r="H237" s="1314" t="str">
        <f>HYPERLINK("#'5 - LifeHealth Data Input'!aj3","Back to L/H LTI Plan 2")</f>
        <v>Back to L/H LTI Plan 2</v>
      </c>
      <c r="I237" s="1315"/>
      <c r="J237" s="1315"/>
      <c r="K237" s="12"/>
      <c r="L237" s="12"/>
      <c r="M237" s="12"/>
      <c r="N237" s="233"/>
      <c r="O237" s="24"/>
      <c r="P237" s="24"/>
    </row>
    <row r="238" spans="1:16" ht="15.75" customHeight="1">
      <c r="A238" s="5"/>
      <c r="B238" s="48"/>
      <c r="C238" s="6"/>
      <c r="D238" s="45"/>
      <c r="E238" s="1422" t="str">
        <f>HYPERLINK("#'3 - PropCas Data Input'!Ar6","Back to P/C LTI Plan 3")</f>
        <v>Back to P/C LTI Plan 3</v>
      </c>
      <c r="F238" s="1313"/>
      <c r="G238" s="1313"/>
      <c r="H238" s="1314" t="str">
        <f>HYPERLINK("#'5 - LifeHealth Data Input'!ar3","Back to L/H LTI Plan 3")</f>
        <v>Back to L/H LTI Plan 3</v>
      </c>
      <c r="I238" s="1315"/>
      <c r="J238" s="1315"/>
      <c r="K238" s="604"/>
      <c r="L238" s="604"/>
      <c r="M238" s="53"/>
      <c r="N238" s="52"/>
      <c r="O238" s="24"/>
      <c r="P238" s="24"/>
    </row>
    <row r="239" spans="1:16" ht="15.75" customHeight="1">
      <c r="A239" s="5"/>
      <c r="B239" s="292" t="s">
        <v>755</v>
      </c>
      <c r="C239" s="293"/>
      <c r="D239" s="294"/>
      <c r="E239" s="1319" t="s">
        <v>622</v>
      </c>
      <c r="F239" s="1320"/>
      <c r="G239" s="1320"/>
      <c r="H239" s="1320"/>
      <c r="I239" s="1320"/>
      <c r="J239" s="1320"/>
      <c r="K239" s="1320"/>
      <c r="L239" s="1320"/>
      <c r="M239" s="1320"/>
      <c r="N239" s="1354"/>
      <c r="O239" s="24"/>
      <c r="P239" s="24"/>
    </row>
    <row r="240" spans="1:16" ht="15.75" customHeight="1">
      <c r="A240" s="5"/>
      <c r="B240" s="295"/>
      <c r="C240" s="296"/>
      <c r="D240" s="297"/>
      <c r="E240" s="1319"/>
      <c r="F240" s="1320"/>
      <c r="G240" s="1320"/>
      <c r="H240" s="1320"/>
      <c r="I240" s="1320"/>
      <c r="J240" s="1320"/>
      <c r="K240" s="1320"/>
      <c r="L240" s="1320"/>
      <c r="M240" s="1320"/>
      <c r="N240" s="1354"/>
      <c r="O240" s="24"/>
      <c r="P240" s="24"/>
    </row>
    <row r="241" spans="1:16" ht="15.75" customHeight="1">
      <c r="A241" s="5"/>
      <c r="B241" s="295"/>
      <c r="C241" s="296"/>
      <c r="D241" s="297"/>
      <c r="E241" s="1319"/>
      <c r="F241" s="1320"/>
      <c r="G241" s="1320"/>
      <c r="H241" s="1320"/>
      <c r="I241" s="1320"/>
      <c r="J241" s="1320"/>
      <c r="K241" s="1320"/>
      <c r="L241" s="1320"/>
      <c r="M241" s="1320"/>
      <c r="N241" s="1354"/>
      <c r="O241" s="24"/>
      <c r="P241" s="24"/>
    </row>
    <row r="242" spans="1:16" ht="15.75" customHeight="1">
      <c r="A242" s="5"/>
      <c r="B242" s="295"/>
      <c r="C242" s="296"/>
      <c r="D242" s="297"/>
      <c r="E242" s="1319"/>
      <c r="F242" s="1320"/>
      <c r="G242" s="1320"/>
      <c r="H242" s="1320"/>
      <c r="I242" s="1320"/>
      <c r="J242" s="1320"/>
      <c r="K242" s="1320"/>
      <c r="L242" s="1320"/>
      <c r="M242" s="1320"/>
      <c r="N242" s="1354"/>
      <c r="O242" s="24"/>
      <c r="P242" s="24"/>
    </row>
    <row r="243" spans="1:16" ht="15.75" customHeight="1">
      <c r="A243" s="5"/>
      <c r="B243" s="295"/>
      <c r="C243" s="296"/>
      <c r="D243" s="297"/>
      <c r="E243" s="1319"/>
      <c r="F243" s="1320"/>
      <c r="G243" s="1320"/>
      <c r="H243" s="1320"/>
      <c r="I243" s="1320"/>
      <c r="J243" s="1320"/>
      <c r="K243" s="1320"/>
      <c r="L243" s="1320"/>
      <c r="M243" s="1320"/>
      <c r="N243" s="1354"/>
      <c r="O243" s="24"/>
      <c r="P243" s="24"/>
    </row>
    <row r="244" spans="1:16" ht="15.75" customHeight="1">
      <c r="A244" s="5"/>
      <c r="B244" s="295"/>
      <c r="C244" s="296"/>
      <c r="D244" s="297"/>
      <c r="E244" s="1319"/>
      <c r="F244" s="1320"/>
      <c r="G244" s="1320"/>
      <c r="H244" s="1320"/>
      <c r="I244" s="1320"/>
      <c r="J244" s="1320"/>
      <c r="K244" s="1320"/>
      <c r="L244" s="1320"/>
      <c r="M244" s="1320"/>
      <c r="N244" s="1354"/>
      <c r="O244" s="24"/>
      <c r="P244" s="24"/>
    </row>
    <row r="245" spans="1:16" ht="15.75" customHeight="1">
      <c r="A245" s="5"/>
      <c r="B245" s="295"/>
      <c r="C245" s="296"/>
      <c r="D245" s="297"/>
      <c r="E245" s="1319"/>
      <c r="F245" s="1320"/>
      <c r="G245" s="1320"/>
      <c r="H245" s="1320"/>
      <c r="I245" s="1320"/>
      <c r="J245" s="1320"/>
      <c r="K245" s="1320"/>
      <c r="L245" s="1320"/>
      <c r="M245" s="1320"/>
      <c r="N245" s="1354"/>
      <c r="O245" s="24"/>
      <c r="P245" s="24"/>
    </row>
    <row r="246" spans="1:16" ht="15.75" customHeight="1">
      <c r="A246" s="5"/>
      <c r="B246" s="295"/>
      <c r="C246" s="296"/>
      <c r="D246" s="297"/>
      <c r="E246" s="1319"/>
      <c r="F246" s="1320"/>
      <c r="G246" s="1320"/>
      <c r="H246" s="1320"/>
      <c r="I246" s="1320"/>
      <c r="J246" s="1320"/>
      <c r="K246" s="1320"/>
      <c r="L246" s="1320"/>
      <c r="M246" s="1320"/>
      <c r="N246" s="1354"/>
      <c r="O246" s="24"/>
      <c r="P246" s="24"/>
    </row>
    <row r="247" spans="1:16" ht="15.75" customHeight="1">
      <c r="A247" s="5"/>
      <c r="B247" s="295"/>
      <c r="C247" s="296"/>
      <c r="D247" s="297"/>
      <c r="E247" s="1319"/>
      <c r="F247" s="1320"/>
      <c r="G247" s="1320"/>
      <c r="H247" s="1320"/>
      <c r="I247" s="1320"/>
      <c r="J247" s="1320"/>
      <c r="K247" s="1320"/>
      <c r="L247" s="1320"/>
      <c r="M247" s="1320"/>
      <c r="N247" s="1354"/>
      <c r="O247" s="24"/>
      <c r="P247" s="24"/>
    </row>
    <row r="248" spans="1:16" ht="15.75" customHeight="1">
      <c r="A248" s="5"/>
      <c r="B248" s="295"/>
      <c r="C248" s="296"/>
      <c r="D248" s="62"/>
      <c r="E248" s="1314" t="str">
        <f>HYPERLINK("#'3 - PropCas Data Input'!Ac6","Back to P/C LTI Plan 1")</f>
        <v>Back to P/C LTI Plan 1</v>
      </c>
      <c r="F248" s="1315"/>
      <c r="G248" s="1315"/>
      <c r="H248" s="1314" t="str">
        <f>HYPERLINK("#'5 - LifeHealth Data Input'!ac3","Back to L/H LTI Plan 1")</f>
        <v>Back to L/H LTI Plan 1</v>
      </c>
      <c r="I248" s="1315"/>
      <c r="J248" s="1315"/>
      <c r="K248" s="12"/>
      <c r="L248" s="12"/>
      <c r="M248" s="12"/>
      <c r="N248" s="11"/>
      <c r="O248" s="24"/>
      <c r="P248" s="24"/>
    </row>
    <row r="249" spans="1:16" ht="15.75" customHeight="1">
      <c r="A249" s="5"/>
      <c r="B249" s="295"/>
      <c r="C249" s="296"/>
      <c r="D249" s="62"/>
      <c r="E249" s="1314" t="str">
        <f>HYPERLINK("#'3 - PropCas Data Input'!Ak6","Back to P/C LTI Plan 2")</f>
        <v>Back to P/C LTI Plan 2</v>
      </c>
      <c r="F249" s="1315"/>
      <c r="G249" s="1315"/>
      <c r="H249" s="1314" t="str">
        <f>HYPERLINK("#'5 - LifeHealth Data Input'!ak3","Back to L/H LTI Plan 2")</f>
        <v>Back to L/H LTI Plan 2</v>
      </c>
      <c r="I249" s="1315"/>
      <c r="J249" s="1315"/>
      <c r="K249" s="12"/>
      <c r="L249" s="12"/>
      <c r="M249" s="12"/>
      <c r="N249" s="11"/>
      <c r="O249" s="24"/>
      <c r="P249" s="24"/>
    </row>
    <row r="250" spans="1:16" ht="15.75" customHeight="1">
      <c r="A250" s="5"/>
      <c r="B250" s="298"/>
      <c r="C250" s="299"/>
      <c r="D250" s="45"/>
      <c r="E250" s="1314" t="str">
        <f>HYPERLINK("#'3 - PropCas Data Input'!As6","Back to P/C LTI Plan 3")</f>
        <v>Back to P/C LTI Plan 3</v>
      </c>
      <c r="F250" s="1315"/>
      <c r="G250" s="1315"/>
      <c r="H250" s="1314" t="str">
        <f>HYPERLINK("#'5 - LifeHealth Data Input'!as3","Back to L/H LTI Plan 3")</f>
        <v>Back to L/H LTI Plan 3</v>
      </c>
      <c r="I250" s="1315"/>
      <c r="J250" s="1315"/>
      <c r="K250" s="26"/>
      <c r="L250" s="26"/>
      <c r="M250" s="26"/>
      <c r="N250" s="25"/>
      <c r="O250" s="24"/>
      <c r="P250" s="24"/>
    </row>
    <row r="251" spans="1:16" ht="15.75" customHeight="1">
      <c r="A251" s="5"/>
      <c r="B251" s="51" t="s">
        <v>31</v>
      </c>
      <c r="C251" s="50"/>
      <c r="D251" s="49"/>
      <c r="E251" s="1316" t="s">
        <v>30</v>
      </c>
      <c r="F251" s="1317"/>
      <c r="G251" s="1317"/>
      <c r="H251" s="1317"/>
      <c r="I251" s="1317"/>
      <c r="J251" s="1317"/>
      <c r="K251" s="1317"/>
      <c r="L251" s="1317"/>
      <c r="M251" s="1317"/>
      <c r="N251" s="1318"/>
      <c r="O251" s="24"/>
      <c r="P251" s="24"/>
    </row>
    <row r="252" spans="1:16" ht="15.75" customHeight="1">
      <c r="A252" s="5"/>
      <c r="B252" s="48" t="s">
        <v>816</v>
      </c>
      <c r="C252" s="6"/>
      <c r="D252" s="44"/>
      <c r="E252" s="1319"/>
      <c r="F252" s="1320"/>
      <c r="G252" s="1320"/>
      <c r="H252" s="1320"/>
      <c r="I252" s="1320"/>
      <c r="J252" s="1320"/>
      <c r="K252" s="1320"/>
      <c r="L252" s="1320"/>
      <c r="M252" s="1320"/>
      <c r="N252" s="1321"/>
      <c r="O252" s="24"/>
      <c r="P252" s="24"/>
    </row>
    <row r="253" spans="1:16" ht="15.75" customHeight="1">
      <c r="A253" s="5"/>
      <c r="B253" s="48"/>
      <c r="C253" s="6"/>
      <c r="D253" s="62"/>
      <c r="E253" s="1314" t="str">
        <f>HYPERLINK("#'3 - PropCas Data Input'!Ad6","Back to P/C LTI Plan 1")</f>
        <v>Back to P/C LTI Plan 1</v>
      </c>
      <c r="F253" s="1315"/>
      <c r="G253" s="1315"/>
      <c r="H253" s="1314" t="str">
        <f>HYPERLINK("#'5 - LifeHealth Data Input'!ad3","Back to L/H LTI Plan 1")</f>
        <v>Back to L/H LTI Plan 1</v>
      </c>
      <c r="I253" s="1315"/>
      <c r="J253" s="1315"/>
      <c r="K253" s="12"/>
      <c r="L253" s="12"/>
      <c r="M253" s="12"/>
      <c r="N253" s="233"/>
      <c r="O253" s="24"/>
      <c r="P253" s="24"/>
    </row>
    <row r="254" spans="1:16" ht="15.75" customHeight="1">
      <c r="A254" s="5"/>
      <c r="B254" s="48"/>
      <c r="C254" s="6"/>
      <c r="D254" s="62"/>
      <c r="E254" s="1314" t="str">
        <f>HYPERLINK("#'3 - PropCas Data Input'!Al6","Back to P/C LTI Plan 2")</f>
        <v>Back to P/C LTI Plan 2</v>
      </c>
      <c r="F254" s="1315"/>
      <c r="G254" s="1315"/>
      <c r="H254" s="1314" t="str">
        <f>HYPERLINK("#'5 - LifeHealth Data Input'!al3","Back to L/H LTI Plan 2")</f>
        <v>Back to L/H LTI Plan 2</v>
      </c>
      <c r="I254" s="1315"/>
      <c r="J254" s="1315"/>
      <c r="K254" s="12"/>
      <c r="L254" s="12"/>
      <c r="M254" s="12"/>
      <c r="N254" s="233"/>
      <c r="O254" s="24"/>
      <c r="P254" s="24"/>
    </row>
    <row r="255" spans="1:16" ht="15.75" customHeight="1">
      <c r="A255" s="5"/>
      <c r="B255" s="47"/>
      <c r="C255" s="46"/>
      <c r="D255" s="45"/>
      <c r="E255" s="1314" t="str">
        <f>HYPERLINK("#'3 - PropCas Data Input'!At6","Back to P/C LTI Plan 3")</f>
        <v>Back to P/C LTI Plan 3</v>
      </c>
      <c r="F255" s="1315"/>
      <c r="G255" s="1315"/>
      <c r="H255" s="1314" t="str">
        <f>HYPERLINK("#'5 - LifeHealth Data Input'!at3","Back to L/H LTI Plan 3")</f>
        <v>Back to L/H LTI Plan 3</v>
      </c>
      <c r="I255" s="1315"/>
      <c r="J255" s="1315"/>
      <c r="K255" s="55"/>
      <c r="L255" s="55"/>
      <c r="M255" s="55"/>
      <c r="N255" s="54"/>
      <c r="O255" s="24"/>
      <c r="P255" s="24"/>
    </row>
    <row r="256" spans="1:16" ht="15.75" customHeight="1">
      <c r="A256" s="5"/>
      <c r="B256" s="51" t="s">
        <v>28</v>
      </c>
      <c r="C256" s="50"/>
      <c r="D256" s="56"/>
      <c r="E256" s="1316" t="s">
        <v>810</v>
      </c>
      <c r="F256" s="1317"/>
      <c r="G256" s="1317"/>
      <c r="H256" s="1317"/>
      <c r="I256" s="1317"/>
      <c r="J256" s="1317"/>
      <c r="K256" s="1317"/>
      <c r="L256" s="1317"/>
      <c r="M256" s="1317"/>
      <c r="N256" s="1318"/>
      <c r="O256" s="24"/>
      <c r="P256" s="24"/>
    </row>
    <row r="257" spans="1:16" ht="15.75" customHeight="1">
      <c r="A257" s="5"/>
      <c r="B257" s="48"/>
      <c r="C257" s="6"/>
      <c r="D257" s="44"/>
      <c r="E257" s="1319"/>
      <c r="F257" s="1320"/>
      <c r="G257" s="1320"/>
      <c r="H257" s="1320"/>
      <c r="I257" s="1320"/>
      <c r="J257" s="1320"/>
      <c r="K257" s="1320"/>
      <c r="L257" s="1320"/>
      <c r="M257" s="1320"/>
      <c r="N257" s="1321"/>
      <c r="O257" s="24"/>
      <c r="P257" s="24"/>
    </row>
    <row r="258" spans="1:16" ht="15.75" customHeight="1">
      <c r="A258" s="5"/>
      <c r="B258" s="48"/>
      <c r="C258" s="6"/>
      <c r="D258" s="44"/>
      <c r="E258" s="1319"/>
      <c r="F258" s="1320"/>
      <c r="G258" s="1320"/>
      <c r="H258" s="1320"/>
      <c r="I258" s="1320"/>
      <c r="J258" s="1320"/>
      <c r="K258" s="1320"/>
      <c r="L258" s="1320"/>
      <c r="M258" s="1320"/>
      <c r="N258" s="1321"/>
      <c r="O258" s="24"/>
      <c r="P258" s="24"/>
    </row>
    <row r="259" spans="1:16" ht="15.75" customHeight="1">
      <c r="A259" s="5"/>
      <c r="B259" s="48"/>
      <c r="C259" s="6"/>
      <c r="D259" s="44"/>
      <c r="E259" s="1319"/>
      <c r="F259" s="1320"/>
      <c r="G259" s="1320"/>
      <c r="H259" s="1320"/>
      <c r="I259" s="1320"/>
      <c r="J259" s="1320"/>
      <c r="K259" s="1320"/>
      <c r="L259" s="1320"/>
      <c r="M259" s="1320"/>
      <c r="N259" s="1321"/>
      <c r="O259" s="24"/>
      <c r="P259" s="24"/>
    </row>
    <row r="260" spans="1:16" ht="15.75" customHeight="1">
      <c r="A260" s="5"/>
      <c r="B260" s="48"/>
      <c r="C260" s="6"/>
      <c r="D260" s="62"/>
      <c r="E260" s="1314" t="str">
        <f>HYPERLINK("#'3 - PropCas Data Input'!Ae6","Back to P/C LTI Plan 1")</f>
        <v>Back to P/C LTI Plan 1</v>
      </c>
      <c r="F260" s="1315"/>
      <c r="G260" s="1315"/>
      <c r="H260" s="1314" t="str">
        <f>HYPERLINK("#'5 - LifeHealth Data Input'!ae3","Back to L/H LTI Plan 1")</f>
        <v>Back to L/H LTI Plan 1</v>
      </c>
      <c r="I260" s="1315"/>
      <c r="J260" s="1315"/>
      <c r="K260" s="12"/>
      <c r="L260" s="12"/>
      <c r="M260" s="12"/>
      <c r="N260" s="233"/>
      <c r="O260" s="24"/>
      <c r="P260" s="24"/>
    </row>
    <row r="261" spans="1:16" ht="15.75" customHeight="1">
      <c r="A261" s="5"/>
      <c r="B261" s="48"/>
      <c r="C261" s="6"/>
      <c r="D261" s="62"/>
      <c r="E261" s="1314" t="str">
        <f>HYPERLINK("#'3 - PropCas Data Input'!Am6","Back to P/C LTI Plan 2")</f>
        <v>Back to P/C LTI Plan 2</v>
      </c>
      <c r="F261" s="1315"/>
      <c r="G261" s="1315"/>
      <c r="H261" s="1314" t="str">
        <f>HYPERLINK("#'5 - LifeHealth Data Input'!am3","Back to L/H LTI Plan 2")</f>
        <v>Back to L/H LTI Plan 2</v>
      </c>
      <c r="I261" s="1315"/>
      <c r="J261" s="1315"/>
      <c r="K261" s="12"/>
      <c r="L261" s="12"/>
      <c r="M261" s="12"/>
      <c r="N261" s="233"/>
      <c r="O261" s="24"/>
      <c r="P261" s="24"/>
    </row>
    <row r="262" spans="1:16" ht="15.75" customHeight="1">
      <c r="A262" s="5"/>
      <c r="B262" s="47"/>
      <c r="C262" s="46"/>
      <c r="D262" s="45"/>
      <c r="E262" s="1314" t="str">
        <f>HYPERLINK("#'3 - PropCas Data Input'!Au6","Back to P/C LTI Plan 3")</f>
        <v>Back to P/C LTI Plan 3</v>
      </c>
      <c r="F262" s="1315"/>
      <c r="G262" s="1315"/>
      <c r="H262" s="1314" t="str">
        <f>HYPERLINK("#'5 - LifeHealth Data Input'!au3","Back to L/H LTI Plan 3")</f>
        <v>Back to L/H LTI Plan 3</v>
      </c>
      <c r="I262" s="1315"/>
      <c r="J262" s="1315"/>
      <c r="K262" s="55"/>
      <c r="L262" s="55"/>
      <c r="M262" s="55"/>
      <c r="N262" s="54"/>
      <c r="O262" s="24"/>
      <c r="P262" s="24"/>
    </row>
    <row r="263" spans="1:16" ht="15.75" customHeight="1">
      <c r="A263" s="5"/>
      <c r="B263" s="51" t="s">
        <v>742</v>
      </c>
      <c r="C263" s="50"/>
      <c r="D263" s="49"/>
      <c r="E263" s="1316" t="s">
        <v>904</v>
      </c>
      <c r="F263" s="1317"/>
      <c r="G263" s="1317"/>
      <c r="H263" s="1317"/>
      <c r="I263" s="1317"/>
      <c r="J263" s="1317"/>
      <c r="K263" s="1317"/>
      <c r="L263" s="1317"/>
      <c r="M263" s="1317"/>
      <c r="N263" s="1318"/>
      <c r="O263" s="24"/>
      <c r="P263" s="24"/>
    </row>
    <row r="264" spans="1:16" ht="15.75" customHeight="1">
      <c r="A264" s="5"/>
      <c r="B264" s="48"/>
      <c r="C264" s="6"/>
      <c r="D264" s="44"/>
      <c r="E264" s="1319"/>
      <c r="F264" s="1320"/>
      <c r="G264" s="1320"/>
      <c r="H264" s="1320"/>
      <c r="I264" s="1320"/>
      <c r="J264" s="1320"/>
      <c r="K264" s="1320"/>
      <c r="L264" s="1320"/>
      <c r="M264" s="1320"/>
      <c r="N264" s="1321"/>
      <c r="O264" s="24"/>
      <c r="P264" s="24"/>
    </row>
    <row r="265" spans="1:16" ht="15.75" customHeight="1">
      <c r="A265" s="5"/>
      <c r="B265" s="48"/>
      <c r="C265" s="6"/>
      <c r="D265" s="62"/>
      <c r="E265" s="1314" t="str">
        <f>HYPERLINK("#'3 - PropCas Data Input'!Af6","Back to P/C LTI Plan 1")</f>
        <v>Back to P/C LTI Plan 1</v>
      </c>
      <c r="F265" s="1315"/>
      <c r="G265" s="1315"/>
      <c r="H265" s="1314" t="str">
        <f>HYPERLINK("#'5 - LifeHealth Data Input'!af3","Back to L/H LTI Plan 1")</f>
        <v>Back to L/H LTI Plan 1</v>
      </c>
      <c r="I265" s="1315"/>
      <c r="J265" s="1315"/>
      <c r="K265" s="12"/>
      <c r="L265" s="12"/>
      <c r="M265" s="12"/>
      <c r="N265" s="233"/>
      <c r="O265" s="24"/>
      <c r="P265" s="24"/>
    </row>
    <row r="266" spans="1:16" ht="15.75" customHeight="1">
      <c r="A266" s="5"/>
      <c r="B266" s="48"/>
      <c r="C266" s="6"/>
      <c r="D266" s="62"/>
      <c r="E266" s="1314" t="str">
        <f>HYPERLINK("#'3 - PropCas Data Input'!An6","Back to P/C LTI Plan 2")</f>
        <v>Back to P/C LTI Plan 2</v>
      </c>
      <c r="F266" s="1315"/>
      <c r="G266" s="1315"/>
      <c r="H266" s="1314" t="str">
        <f>HYPERLINK("#'5 - LifeHealth Data Input'!an3","Back to L/H LTI Plan 2")</f>
        <v>Back to L/H LTI Plan 2</v>
      </c>
      <c r="I266" s="1315"/>
      <c r="J266" s="1315"/>
      <c r="K266" s="12"/>
      <c r="L266" s="12"/>
      <c r="M266" s="12"/>
      <c r="N266" s="233"/>
      <c r="O266" s="24"/>
      <c r="P266" s="24"/>
    </row>
    <row r="267" spans="1:16" ht="15.75" customHeight="1">
      <c r="A267" s="5"/>
      <c r="B267" s="47"/>
      <c r="C267" s="46"/>
      <c r="D267" s="45"/>
      <c r="E267" s="1314" t="str">
        <f>HYPERLINK("#'3 - PropCas Data Input'!Av6","Back to P/C LTI Plan 3")</f>
        <v>Back to P/C LTI Plan 3</v>
      </c>
      <c r="F267" s="1315"/>
      <c r="G267" s="1315"/>
      <c r="H267" s="1314" t="str">
        <f>HYPERLINK("#'5 - LifeHealth Data Input'!av3","Back to L/H LTI Plan 3")</f>
        <v>Back to L/H LTI Plan 3</v>
      </c>
      <c r="I267" s="1315"/>
      <c r="J267" s="1315"/>
      <c r="K267" s="53"/>
      <c r="L267" s="53"/>
      <c r="M267" s="53"/>
      <c r="N267" s="52"/>
      <c r="O267" s="24"/>
      <c r="P267" s="24"/>
    </row>
    <row r="268" spans="1:16" ht="15.75" customHeight="1">
      <c r="A268" s="5"/>
      <c r="B268" s="51" t="s">
        <v>633</v>
      </c>
      <c r="C268" s="50"/>
      <c r="D268" s="49"/>
      <c r="E268" s="1416" t="s">
        <v>140</v>
      </c>
      <c r="F268" s="1417"/>
      <c r="G268" s="1417"/>
      <c r="H268" s="1417"/>
      <c r="I268" s="1417"/>
      <c r="J268" s="1417"/>
      <c r="K268" s="1417"/>
      <c r="L268" s="1417"/>
      <c r="M268" s="1417"/>
      <c r="N268" s="1418"/>
      <c r="O268" s="24"/>
      <c r="P268" s="24"/>
    </row>
    <row r="269" spans="1:16" ht="15.75" customHeight="1">
      <c r="A269" s="5"/>
      <c r="B269" s="48"/>
      <c r="C269" s="6"/>
      <c r="D269" s="44"/>
      <c r="E269" s="1419"/>
      <c r="F269" s="1420"/>
      <c r="G269" s="1420"/>
      <c r="H269" s="1420"/>
      <c r="I269" s="1420"/>
      <c r="J269" s="1420"/>
      <c r="K269" s="1420"/>
      <c r="L269" s="1420"/>
      <c r="M269" s="1420"/>
      <c r="N269" s="1421"/>
      <c r="O269" s="24"/>
      <c r="P269" s="24"/>
    </row>
    <row r="270" spans="1:16" ht="15.75" customHeight="1">
      <c r="A270" s="5"/>
      <c r="B270" s="48"/>
      <c r="C270" s="6"/>
      <c r="D270" s="62"/>
      <c r="E270" s="1314" t="str">
        <f>HYPERLINK("#'3 - PropCas Data Input'!Ag6","Back to P/C LTI Plan 1")</f>
        <v>Back to P/C LTI Plan 1</v>
      </c>
      <c r="F270" s="1315"/>
      <c r="G270" s="1315"/>
      <c r="H270" s="1314" t="str">
        <f>HYPERLINK("#'5 - LifeHealth Data Input'!ag3","Back to L/H LTI Plan 1")</f>
        <v>Back to L/H LTI Plan 1</v>
      </c>
      <c r="I270" s="1315"/>
      <c r="J270" s="1315"/>
      <c r="K270" s="12"/>
      <c r="L270" s="12"/>
      <c r="M270" s="12"/>
      <c r="N270" s="233"/>
      <c r="O270" s="24"/>
      <c r="P270" s="24"/>
    </row>
    <row r="271" spans="1:16" ht="15.75" customHeight="1">
      <c r="A271" s="5"/>
      <c r="B271" s="48"/>
      <c r="C271" s="6"/>
      <c r="D271" s="62"/>
      <c r="E271" s="1314" t="str">
        <f>HYPERLINK("#'3 - PropCas Data Input'!Ao6","Back to P/C LTI Plan 2")</f>
        <v>Back to P/C LTI Plan 2</v>
      </c>
      <c r="F271" s="1315"/>
      <c r="G271" s="1315"/>
      <c r="H271" s="1314" t="str">
        <f>HYPERLINK("#'5 - LifeHealth Data Input'!ao3","Back to L/H LTI Plan 2")</f>
        <v>Back to L/H LTI Plan 2</v>
      </c>
      <c r="I271" s="1315"/>
      <c r="J271" s="1315"/>
      <c r="K271" s="12"/>
      <c r="L271" s="12"/>
      <c r="M271" s="12"/>
      <c r="N271" s="233"/>
      <c r="O271" s="24"/>
      <c r="P271" s="24"/>
    </row>
    <row r="272" spans="1:16" ht="15.75" customHeight="1">
      <c r="A272" s="5"/>
      <c r="B272" s="47"/>
      <c r="C272" s="46"/>
      <c r="D272" s="45"/>
      <c r="E272" s="1314" t="str">
        <f>HYPERLINK("#'3 - PropCas Data Input'!Aw6","Back to P/C LTI Plan 3")</f>
        <v>Back to P/C LTI Plan 3</v>
      </c>
      <c r="F272" s="1315"/>
      <c r="G272" s="1315"/>
      <c r="H272" s="1314" t="str">
        <f>HYPERLINK("#'5 - LifeHealth Data Input'!aw3","Back to L/H LTI Plan 3")</f>
        <v>Back to L/H LTI Plan 3</v>
      </c>
      <c r="I272" s="1315"/>
      <c r="J272" s="1315"/>
      <c r="K272" s="46"/>
      <c r="L272" s="46"/>
      <c r="M272" s="46"/>
      <c r="N272" s="45"/>
      <c r="O272" s="24"/>
      <c r="P272" s="24"/>
    </row>
    <row r="273" spans="1:26" ht="15.75" customHeight="1">
      <c r="A273" s="5"/>
      <c r="B273" s="31" t="s">
        <v>27</v>
      </c>
      <c r="C273" s="30"/>
      <c r="D273" s="29"/>
      <c r="E273" s="1325" t="s">
        <v>751</v>
      </c>
      <c r="F273" s="1351"/>
      <c r="G273" s="1351"/>
      <c r="H273" s="1351"/>
      <c r="I273" s="1351"/>
      <c r="J273" s="1351"/>
      <c r="K273" s="1351"/>
      <c r="L273" s="1351"/>
      <c r="M273" s="1351"/>
      <c r="N273" s="1352"/>
      <c r="O273" s="24"/>
    </row>
    <row r="274" spans="1:26" ht="15.75" customHeight="1">
      <c r="A274" s="5"/>
      <c r="B274" s="18"/>
      <c r="C274" s="6"/>
      <c r="D274" s="28"/>
      <c r="E274" s="1353"/>
      <c r="F274" s="1320"/>
      <c r="G274" s="1320"/>
      <c r="H274" s="1320"/>
      <c r="I274" s="1320"/>
      <c r="J274" s="1320"/>
      <c r="K274" s="1320"/>
      <c r="L274" s="1320"/>
      <c r="M274" s="1320"/>
      <c r="N274" s="1354"/>
      <c r="O274" s="24"/>
    </row>
    <row r="275" spans="1:26" ht="15.75" customHeight="1">
      <c r="A275" s="5"/>
      <c r="B275" s="10"/>
      <c r="C275" s="9"/>
      <c r="D275" s="21"/>
      <c r="E275" s="1314" t="str">
        <f>HYPERLINK("#'3 - PropCas Data Input'!ax6","Back to P/C Input")</f>
        <v>Back to P/C Input</v>
      </c>
      <c r="F275" s="1315"/>
      <c r="G275" s="1315"/>
      <c r="H275" s="1314" t="str">
        <f>HYPERLINK("#'5 - LifeHealth Data Input'!Ax3","Back to L/H Input")</f>
        <v>Back to L/H Input</v>
      </c>
      <c r="I275" s="1315"/>
      <c r="J275" s="1315"/>
      <c r="K275" s="8"/>
      <c r="L275" s="8"/>
      <c r="M275" s="8"/>
      <c r="N275" s="7"/>
      <c r="O275" s="24"/>
      <c r="P275" s="24"/>
      <c r="Q275" s="24"/>
    </row>
    <row r="276" spans="1:26" ht="15.75" customHeight="1">
      <c r="A276" s="5"/>
      <c r="B276" s="31" t="s">
        <v>773</v>
      </c>
      <c r="C276" s="30"/>
      <c r="D276" s="29"/>
      <c r="E276" s="1325" t="s">
        <v>774</v>
      </c>
      <c r="F276" s="1351"/>
      <c r="G276" s="1351"/>
      <c r="H276" s="1351"/>
      <c r="I276" s="1351"/>
      <c r="J276" s="1351"/>
      <c r="K276" s="1351"/>
      <c r="L276" s="1351"/>
      <c r="M276" s="1351"/>
      <c r="N276" s="1352"/>
      <c r="O276" s="24"/>
      <c r="P276" s="24"/>
      <c r="Q276" s="24"/>
    </row>
    <row r="277" spans="1:26" ht="15.75" customHeight="1">
      <c r="A277" s="5"/>
      <c r="B277" s="18"/>
      <c r="C277" s="6"/>
      <c r="D277" s="28"/>
      <c r="E277"/>
      <c r="F277" s="43"/>
      <c r="G277" s="6"/>
      <c r="H277" s="6"/>
      <c r="I277" s="6"/>
      <c r="J277" s="6"/>
      <c r="K277" s="6"/>
      <c r="L277" s="6"/>
      <c r="M277" s="6"/>
      <c r="N277" s="28"/>
      <c r="O277" s="24"/>
      <c r="P277" s="24"/>
      <c r="Q277" s="24"/>
    </row>
    <row r="278" spans="1:26" ht="15.75" customHeight="1">
      <c r="A278" s="5"/>
      <c r="B278" s="18"/>
      <c r="C278" s="6"/>
      <c r="D278" s="36"/>
      <c r="E278" s="1410" t="s">
        <v>771</v>
      </c>
      <c r="F278" s="1411"/>
      <c r="G278" s="1411"/>
      <c r="H278" s="1411"/>
      <c r="I278" s="1411"/>
      <c r="J278" s="1411"/>
      <c r="K278" s="1411"/>
      <c r="L278" s="1411"/>
      <c r="M278" s="1411"/>
      <c r="N278" s="1412"/>
      <c r="O278" s="24"/>
      <c r="P278" s="24"/>
      <c r="Q278" s="24"/>
    </row>
    <row r="279" spans="1:26" ht="15.75" customHeight="1">
      <c r="A279" s="5"/>
      <c r="B279" s="18"/>
      <c r="C279" s="6"/>
      <c r="D279" s="36"/>
      <c r="E279" s="1410"/>
      <c r="F279" s="1411"/>
      <c r="G279" s="1411"/>
      <c r="H279" s="1411"/>
      <c r="I279" s="1411"/>
      <c r="J279" s="1411"/>
      <c r="K279" s="1411"/>
      <c r="L279" s="1411"/>
      <c r="M279" s="1411"/>
      <c r="N279" s="1412"/>
      <c r="O279" s="24"/>
      <c r="P279" s="24"/>
      <c r="Q279" s="24"/>
    </row>
    <row r="280" spans="1:26" ht="15.75" customHeight="1">
      <c r="A280" s="5"/>
      <c r="B280" s="18"/>
      <c r="C280" s="6"/>
      <c r="D280" s="36"/>
      <c r="E280" s="1410"/>
      <c r="F280" s="1411"/>
      <c r="G280" s="1411"/>
      <c r="H280" s="1411"/>
      <c r="I280" s="1411"/>
      <c r="J280" s="1411"/>
      <c r="K280" s="1411"/>
      <c r="L280" s="1411"/>
      <c r="M280" s="1411"/>
      <c r="N280" s="1412"/>
      <c r="O280" s="24"/>
      <c r="P280" s="24"/>
      <c r="Q280" s="24"/>
    </row>
    <row r="281" spans="1:26" ht="15.75" customHeight="1">
      <c r="A281" s="5"/>
      <c r="B281" s="18"/>
      <c r="C281" s="6"/>
      <c r="D281" s="28"/>
      <c r="E281" s="17"/>
      <c r="F281" s="13"/>
      <c r="G281" s="6"/>
      <c r="H281" s="6"/>
      <c r="I281" s="6"/>
      <c r="J281" s="6"/>
      <c r="K281" s="6"/>
      <c r="L281" s="6"/>
      <c r="M281" s="6"/>
      <c r="N281" s="28"/>
      <c r="O281" s="24"/>
      <c r="P281" s="24"/>
      <c r="Q281" s="24"/>
    </row>
    <row r="282" spans="1:26" ht="15.75" customHeight="1">
      <c r="A282" s="5"/>
      <c r="B282" s="18"/>
      <c r="C282" s="6"/>
      <c r="D282" s="36"/>
      <c r="E282" s="1410" t="s">
        <v>761</v>
      </c>
      <c r="F282" s="1411"/>
      <c r="G282" s="1411"/>
      <c r="H282" s="1411"/>
      <c r="I282" s="1411"/>
      <c r="J282" s="1411"/>
      <c r="K282" s="1411"/>
      <c r="L282" s="1411"/>
      <c r="M282" s="1411"/>
      <c r="N282" s="1412"/>
      <c r="O282" s="24"/>
    </row>
    <row r="283" spans="1:26" ht="15.75" customHeight="1">
      <c r="A283" s="5"/>
      <c r="B283" s="18"/>
      <c r="C283" s="6"/>
      <c r="D283" s="36"/>
      <c r="E283" s="1410"/>
      <c r="F283" s="1411"/>
      <c r="G283" s="1411"/>
      <c r="H283" s="1411"/>
      <c r="I283" s="1411"/>
      <c r="J283" s="1411"/>
      <c r="K283" s="1411"/>
      <c r="L283" s="1411"/>
      <c r="M283" s="1411"/>
      <c r="N283" s="1412"/>
      <c r="O283" s="24"/>
    </row>
    <row r="284" spans="1:26" ht="15.75" customHeight="1">
      <c r="A284" s="5"/>
      <c r="B284" s="18"/>
      <c r="C284" s="6"/>
      <c r="D284" s="28"/>
      <c r="E284" s="1410"/>
      <c r="F284" s="1411"/>
      <c r="G284" s="1411"/>
      <c r="H284" s="1411"/>
      <c r="I284" s="1411"/>
      <c r="J284" s="1411"/>
      <c r="K284" s="1411"/>
      <c r="L284" s="1411"/>
      <c r="M284" s="1411"/>
      <c r="N284" s="1412"/>
      <c r="O284" s="24"/>
    </row>
    <row r="285" spans="1:26" ht="15.75" customHeight="1">
      <c r="A285" s="5"/>
      <c r="B285" s="18"/>
      <c r="C285" s="6"/>
      <c r="D285" s="28"/>
      <c r="E285" s="42"/>
      <c r="F285" s="41"/>
      <c r="G285" s="41"/>
      <c r="H285" s="41"/>
      <c r="I285" s="41"/>
      <c r="J285" s="41"/>
      <c r="K285" s="41"/>
      <c r="L285" s="41"/>
      <c r="M285" s="41"/>
      <c r="N285" s="40"/>
      <c r="O285" s="24"/>
    </row>
    <row r="286" spans="1:26" ht="15.75" customHeight="1">
      <c r="A286" s="5"/>
      <c r="B286" s="18"/>
      <c r="C286" s="6"/>
      <c r="D286" s="36"/>
      <c r="E286" s="1413" t="s">
        <v>772</v>
      </c>
      <c r="F286" s="1414"/>
      <c r="G286" s="1414"/>
      <c r="H286" s="1414"/>
      <c r="I286" s="1414"/>
      <c r="J286" s="1414"/>
      <c r="K286" s="1414"/>
      <c r="L286" s="1414"/>
      <c r="M286" s="1414"/>
      <c r="N286" s="1415"/>
      <c r="O286" s="24"/>
    </row>
    <row r="287" spans="1:26" ht="15.75" customHeight="1">
      <c r="A287" s="5"/>
      <c r="B287" s="18"/>
      <c r="C287" s="6"/>
      <c r="D287" s="36"/>
      <c r="E287" s="1413"/>
      <c r="F287" s="1414"/>
      <c r="G287" s="1414"/>
      <c r="H287" s="1414"/>
      <c r="I287" s="1414"/>
      <c r="J287" s="1414"/>
      <c r="K287" s="1414"/>
      <c r="L287" s="1414"/>
      <c r="M287" s="1414"/>
      <c r="N287" s="1415"/>
      <c r="O287" s="24"/>
    </row>
    <row r="288" spans="1:26" ht="15.75" customHeight="1">
      <c r="A288" s="5"/>
      <c r="B288" s="18"/>
      <c r="C288" s="6"/>
      <c r="D288" s="28"/>
      <c r="E288" s="1413"/>
      <c r="F288" s="1414"/>
      <c r="G288" s="1414"/>
      <c r="H288" s="1414"/>
      <c r="I288" s="1414"/>
      <c r="J288" s="1414"/>
      <c r="K288" s="1414"/>
      <c r="L288" s="1414"/>
      <c r="M288" s="1414"/>
      <c r="N288" s="1415"/>
      <c r="O288" s="24"/>
      <c r="Q288" s="24"/>
      <c r="R288" s="24"/>
      <c r="S288" s="24"/>
      <c r="T288" s="24"/>
      <c r="U288" s="24"/>
      <c r="V288" s="24"/>
      <c r="W288" s="24"/>
      <c r="X288" s="24"/>
      <c r="Y288" s="24"/>
      <c r="Z288" s="24"/>
    </row>
    <row r="289" spans="1:26" ht="15.75" customHeight="1">
      <c r="A289" s="5"/>
      <c r="B289" s="18"/>
      <c r="C289" s="6"/>
      <c r="D289" s="28"/>
      <c r="E289" s="18"/>
      <c r="F289" s="6"/>
      <c r="G289" s="6"/>
      <c r="H289" s="6"/>
      <c r="I289" s="6"/>
      <c r="J289" s="6"/>
      <c r="K289" s="6"/>
      <c r="L289" s="6"/>
      <c r="M289" s="6"/>
      <c r="N289" s="28"/>
      <c r="O289" s="24"/>
      <c r="Q289" s="24"/>
      <c r="R289" s="24"/>
      <c r="S289" s="24"/>
      <c r="T289" s="24"/>
      <c r="U289" s="24"/>
      <c r="V289" s="24"/>
      <c r="W289" s="24"/>
      <c r="X289" s="24"/>
      <c r="Y289" s="24"/>
      <c r="Z289" s="24"/>
    </row>
    <row r="290" spans="1:26" ht="15.75" customHeight="1">
      <c r="A290" s="5"/>
      <c r="B290" s="18"/>
      <c r="C290" s="6"/>
      <c r="D290" s="28"/>
      <c r="E290" s="1413" t="s">
        <v>811</v>
      </c>
      <c r="F290" s="1414"/>
      <c r="G290" s="1414"/>
      <c r="H290" s="1414"/>
      <c r="I290" s="1414"/>
      <c r="J290" s="1414"/>
      <c r="K290" s="1414"/>
      <c r="L290" s="1414"/>
      <c r="M290" s="1414"/>
      <c r="N290" s="1415"/>
      <c r="O290" s="24"/>
      <c r="Q290" s="24"/>
      <c r="R290" s="24"/>
      <c r="S290" s="24"/>
      <c r="T290" s="24"/>
      <c r="U290" s="24"/>
      <c r="V290" s="24"/>
      <c r="W290" s="24"/>
      <c r="X290" s="24"/>
      <c r="Y290" s="24"/>
      <c r="Z290" s="24"/>
    </row>
    <row r="291" spans="1:26" ht="15.75" customHeight="1">
      <c r="A291" s="5"/>
      <c r="B291" s="18"/>
      <c r="C291" s="6"/>
      <c r="D291" s="28"/>
      <c r="E291" s="1413"/>
      <c r="F291" s="1414"/>
      <c r="G291" s="1414"/>
      <c r="H291" s="1414"/>
      <c r="I291" s="1414"/>
      <c r="J291" s="1414"/>
      <c r="K291" s="1414"/>
      <c r="L291" s="1414"/>
      <c r="M291" s="1414"/>
      <c r="N291" s="1415"/>
      <c r="O291" s="24"/>
      <c r="Q291" s="24"/>
      <c r="R291" s="24"/>
      <c r="S291" s="24"/>
      <c r="T291" s="24"/>
      <c r="U291" s="24"/>
      <c r="V291" s="24"/>
      <c r="W291" s="24"/>
      <c r="X291" s="24"/>
      <c r="Y291" s="24"/>
      <c r="Z291" s="24"/>
    </row>
    <row r="292" spans="1:26" ht="15.75" customHeight="1">
      <c r="A292" s="5"/>
      <c r="B292" s="18"/>
      <c r="C292" s="6"/>
      <c r="D292" s="28"/>
      <c r="E292" s="1413"/>
      <c r="F292" s="1414"/>
      <c r="G292" s="1414"/>
      <c r="H292" s="1414"/>
      <c r="I292" s="1414"/>
      <c r="J292" s="1414"/>
      <c r="K292" s="1414"/>
      <c r="L292" s="1414"/>
      <c r="M292" s="1414"/>
      <c r="N292" s="1415"/>
      <c r="O292" s="24"/>
      <c r="Q292" s="24"/>
      <c r="R292" s="24"/>
      <c r="S292" s="24"/>
      <c r="T292" s="24"/>
      <c r="U292" s="24"/>
      <c r="V292" s="24"/>
      <c r="W292" s="24"/>
      <c r="X292" s="24"/>
      <c r="Y292" s="24"/>
      <c r="Z292" s="24"/>
    </row>
    <row r="293" spans="1:26" ht="15.75" customHeight="1">
      <c r="A293" s="5"/>
      <c r="B293" s="18"/>
      <c r="C293" s="6"/>
      <c r="D293" s="28"/>
      <c r="E293" s="39"/>
      <c r="F293" s="38"/>
      <c r="G293" s="38"/>
      <c r="H293" s="38"/>
      <c r="I293" s="38"/>
      <c r="J293" s="38"/>
      <c r="K293" s="38"/>
      <c r="L293" s="38"/>
      <c r="M293" s="38"/>
      <c r="N293" s="37"/>
      <c r="O293" s="24"/>
      <c r="Q293" s="24"/>
      <c r="R293" s="24"/>
      <c r="S293" s="24"/>
      <c r="T293" s="24"/>
      <c r="U293" s="24"/>
      <c r="V293" s="24"/>
      <c r="W293" s="24"/>
      <c r="X293" s="24"/>
      <c r="Y293" s="24"/>
      <c r="Z293" s="24"/>
    </row>
    <row r="294" spans="1:26" ht="15.75" customHeight="1">
      <c r="A294" s="5"/>
      <c r="B294" s="18"/>
      <c r="C294" s="6"/>
      <c r="D294" s="28"/>
      <c r="E294" s="1410" t="s">
        <v>837</v>
      </c>
      <c r="F294" s="1411"/>
      <c r="G294" s="1411"/>
      <c r="H294" s="1411"/>
      <c r="I294" s="1411"/>
      <c r="J294" s="1411"/>
      <c r="K294" s="1411"/>
      <c r="L294" s="1411"/>
      <c r="M294" s="1411"/>
      <c r="N294" s="1412"/>
      <c r="O294" s="24"/>
      <c r="Q294" s="24"/>
      <c r="R294" s="24"/>
      <c r="S294" s="24"/>
      <c r="T294" s="24"/>
      <c r="U294" s="24"/>
      <c r="V294" s="24"/>
      <c r="W294" s="24"/>
      <c r="X294" s="24"/>
      <c r="Y294" s="24"/>
      <c r="Z294" s="24"/>
    </row>
    <row r="295" spans="1:26" ht="15.75" customHeight="1">
      <c r="A295" s="5"/>
      <c r="B295" s="18"/>
      <c r="C295" s="6"/>
      <c r="D295" s="28"/>
      <c r="E295" s="1410"/>
      <c r="F295" s="1411"/>
      <c r="G295" s="1411"/>
      <c r="H295" s="1411"/>
      <c r="I295" s="1411"/>
      <c r="J295" s="1411"/>
      <c r="K295" s="1411"/>
      <c r="L295" s="1411"/>
      <c r="M295" s="1411"/>
      <c r="N295" s="1412"/>
      <c r="O295" s="24"/>
      <c r="Q295" s="24"/>
      <c r="R295" s="24"/>
      <c r="S295" s="24"/>
      <c r="T295" s="24"/>
      <c r="U295" s="24"/>
      <c r="V295" s="24"/>
      <c r="W295" s="24"/>
      <c r="X295" s="24"/>
      <c r="Y295" s="24"/>
      <c r="Z295" s="24"/>
    </row>
    <row r="296" spans="1:26" ht="15.75" customHeight="1">
      <c r="A296" s="5"/>
      <c r="B296" s="18"/>
      <c r="C296" s="6"/>
      <c r="D296" s="28"/>
      <c r="E296" s="1410"/>
      <c r="F296" s="1411"/>
      <c r="G296" s="1411"/>
      <c r="H296" s="1411"/>
      <c r="I296" s="1411"/>
      <c r="J296" s="1411"/>
      <c r="K296" s="1411"/>
      <c r="L296" s="1411"/>
      <c r="M296" s="1411"/>
      <c r="N296" s="1412"/>
      <c r="O296" s="24"/>
      <c r="Q296" s="24"/>
      <c r="R296" s="24"/>
      <c r="S296" s="24"/>
      <c r="T296" s="24"/>
      <c r="U296" s="24"/>
      <c r="V296" s="24"/>
      <c r="W296" s="24"/>
      <c r="X296" s="24"/>
      <c r="Y296" s="24"/>
      <c r="Z296" s="24"/>
    </row>
    <row r="297" spans="1:26" ht="15.75" customHeight="1">
      <c r="A297" s="5"/>
      <c r="B297" s="18"/>
      <c r="C297" s="6"/>
      <c r="D297" s="28"/>
      <c r="E297" s="1410"/>
      <c r="F297" s="1411"/>
      <c r="G297" s="1411"/>
      <c r="H297" s="1411"/>
      <c r="I297" s="1411"/>
      <c r="J297" s="1411"/>
      <c r="K297" s="1411"/>
      <c r="L297" s="1411"/>
      <c r="M297" s="1411"/>
      <c r="N297" s="1412"/>
      <c r="O297" s="24"/>
      <c r="Q297" s="24"/>
      <c r="R297" s="24"/>
      <c r="S297" s="24"/>
      <c r="T297" s="24"/>
      <c r="U297" s="24"/>
      <c r="V297" s="24"/>
      <c r="W297" s="24"/>
      <c r="X297" s="24"/>
      <c r="Y297" s="24"/>
      <c r="Z297" s="24"/>
    </row>
    <row r="298" spans="1:26" ht="15.75" customHeight="1">
      <c r="A298" s="5"/>
      <c r="B298" s="18"/>
      <c r="C298" s="6"/>
      <c r="D298" s="28"/>
      <c r="E298" s="1410"/>
      <c r="F298" s="1411"/>
      <c r="G298" s="1411"/>
      <c r="H298" s="1411"/>
      <c r="I298" s="1411"/>
      <c r="J298" s="1411"/>
      <c r="K298" s="1411"/>
      <c r="L298" s="1411"/>
      <c r="M298" s="1411"/>
      <c r="N298" s="1412"/>
      <c r="O298" s="24"/>
      <c r="Q298" s="24"/>
      <c r="R298" s="24"/>
      <c r="S298" s="24"/>
      <c r="T298" s="24"/>
      <c r="U298" s="24"/>
      <c r="V298" s="24"/>
      <c r="W298" s="24"/>
      <c r="X298" s="24"/>
      <c r="Y298" s="24"/>
      <c r="Z298" s="24"/>
    </row>
    <row r="299" spans="1:26" ht="15.75" customHeight="1">
      <c r="A299" s="5"/>
      <c r="B299" s="18"/>
      <c r="C299" s="6"/>
      <c r="D299" s="28"/>
      <c r="E299" s="1410"/>
      <c r="F299" s="1411"/>
      <c r="G299" s="1411"/>
      <c r="H299" s="1411"/>
      <c r="I299" s="1411"/>
      <c r="J299" s="1411"/>
      <c r="K299" s="1411"/>
      <c r="L299" s="1411"/>
      <c r="M299" s="1411"/>
      <c r="N299" s="1412"/>
      <c r="O299" s="24"/>
      <c r="Q299" s="24"/>
      <c r="R299" s="24"/>
      <c r="S299" s="24"/>
      <c r="T299" s="24"/>
      <c r="U299" s="24"/>
      <c r="V299" s="24"/>
      <c r="W299" s="24"/>
      <c r="X299" s="24"/>
      <c r="Y299" s="24"/>
      <c r="Z299" s="24"/>
    </row>
    <row r="300" spans="1:26" ht="15.75" customHeight="1">
      <c r="A300" s="5"/>
      <c r="B300" s="18"/>
      <c r="C300" s="6"/>
      <c r="D300" s="28"/>
      <c r="E300" s="1410"/>
      <c r="F300" s="1411"/>
      <c r="G300" s="1411"/>
      <c r="H300" s="1411"/>
      <c r="I300" s="1411"/>
      <c r="J300" s="1411"/>
      <c r="K300" s="1411"/>
      <c r="L300" s="1411"/>
      <c r="M300" s="1411"/>
      <c r="N300" s="1412"/>
      <c r="O300" s="24"/>
      <c r="Q300" s="24"/>
      <c r="R300" s="24"/>
      <c r="S300" s="24"/>
      <c r="T300" s="24"/>
      <c r="U300" s="24"/>
      <c r="V300" s="24"/>
      <c r="W300" s="24"/>
      <c r="X300" s="24"/>
      <c r="Y300" s="24"/>
      <c r="Z300" s="24"/>
    </row>
    <row r="301" spans="1:26" ht="15.75" customHeight="1">
      <c r="A301" s="5"/>
      <c r="B301" s="18"/>
      <c r="C301" s="6"/>
      <c r="D301" s="28"/>
      <c r="E301" s="1410"/>
      <c r="F301" s="1411"/>
      <c r="G301" s="1411"/>
      <c r="H301" s="1411"/>
      <c r="I301" s="1411"/>
      <c r="J301" s="1411"/>
      <c r="K301" s="1411"/>
      <c r="L301" s="1411"/>
      <c r="M301" s="1411"/>
      <c r="N301" s="1412"/>
      <c r="O301" s="24"/>
      <c r="Q301" s="24"/>
      <c r="R301" s="24"/>
      <c r="S301" s="24"/>
      <c r="T301" s="24"/>
      <c r="U301" s="24"/>
      <c r="V301" s="24"/>
      <c r="W301" s="24"/>
      <c r="X301" s="24"/>
      <c r="Y301" s="24"/>
      <c r="Z301" s="24"/>
    </row>
    <row r="302" spans="1:26" ht="15.75" customHeight="1">
      <c r="A302" s="5"/>
      <c r="B302" s="18"/>
      <c r="C302" s="6"/>
      <c r="D302" s="28"/>
      <c r="E302" s="1410"/>
      <c r="F302" s="1411"/>
      <c r="G302" s="1411"/>
      <c r="H302" s="1411"/>
      <c r="I302" s="1411"/>
      <c r="J302" s="1411"/>
      <c r="K302" s="1411"/>
      <c r="L302" s="1411"/>
      <c r="M302" s="1411"/>
      <c r="N302" s="1412"/>
      <c r="O302" s="24"/>
      <c r="Q302" s="24"/>
      <c r="R302" s="24"/>
      <c r="S302" s="24"/>
      <c r="T302" s="24"/>
      <c r="U302" s="24"/>
      <c r="V302" s="24"/>
      <c r="W302" s="24"/>
      <c r="X302" s="24"/>
      <c r="Y302" s="24"/>
      <c r="Z302" s="24"/>
    </row>
    <row r="303" spans="1:26" ht="15.75" customHeight="1">
      <c r="A303" s="5"/>
      <c r="B303" s="18"/>
      <c r="C303" s="6"/>
      <c r="D303" s="28"/>
      <c r="E303" s="1410"/>
      <c r="F303" s="1411"/>
      <c r="G303" s="1411"/>
      <c r="H303" s="1411"/>
      <c r="I303" s="1411"/>
      <c r="J303" s="1411"/>
      <c r="K303" s="1411"/>
      <c r="L303" s="1411"/>
      <c r="M303" s="1411"/>
      <c r="N303" s="1412"/>
      <c r="O303" s="24"/>
      <c r="Q303" s="24"/>
      <c r="R303" s="24"/>
      <c r="S303" s="24"/>
      <c r="T303" s="24"/>
      <c r="U303" s="24"/>
      <c r="V303" s="24"/>
      <c r="W303" s="24"/>
      <c r="X303" s="24"/>
      <c r="Y303" s="24"/>
      <c r="Z303" s="24"/>
    </row>
    <row r="304" spans="1:26" ht="15.75" customHeight="1">
      <c r="A304" s="5"/>
      <c r="B304" s="18"/>
      <c r="C304" s="6"/>
      <c r="D304" s="28"/>
      <c r="E304" s="1410"/>
      <c r="F304" s="1411"/>
      <c r="G304" s="1411"/>
      <c r="H304" s="1411"/>
      <c r="I304" s="1411"/>
      <c r="J304" s="1411"/>
      <c r="K304" s="1411"/>
      <c r="L304" s="1411"/>
      <c r="M304" s="1411"/>
      <c r="N304" s="1412"/>
      <c r="O304" s="24"/>
      <c r="Q304" s="24"/>
      <c r="R304" s="24"/>
      <c r="S304" s="24"/>
      <c r="T304" s="24"/>
      <c r="U304" s="24"/>
      <c r="V304" s="24"/>
      <c r="W304" s="24"/>
      <c r="X304" s="24"/>
      <c r="Y304" s="24"/>
      <c r="Z304" s="24"/>
    </row>
    <row r="305" spans="1:26" ht="15.75" customHeight="1">
      <c r="A305" s="5"/>
      <c r="B305" s="18"/>
      <c r="C305" s="6"/>
      <c r="D305" s="28"/>
      <c r="E305" s="1410"/>
      <c r="F305" s="1411"/>
      <c r="G305" s="1411"/>
      <c r="H305" s="1411"/>
      <c r="I305" s="1411"/>
      <c r="J305" s="1411"/>
      <c r="K305" s="1411"/>
      <c r="L305" s="1411"/>
      <c r="M305" s="1411"/>
      <c r="N305" s="1412"/>
      <c r="O305" s="24"/>
      <c r="Q305" s="24"/>
      <c r="R305" s="24"/>
      <c r="S305" s="24"/>
      <c r="T305" s="24"/>
      <c r="U305" s="24"/>
      <c r="V305" s="24"/>
      <c r="W305" s="24"/>
      <c r="X305" s="24"/>
      <c r="Y305" s="24"/>
      <c r="Z305" s="24"/>
    </row>
    <row r="306" spans="1:26" ht="15.75" customHeight="1">
      <c r="A306" s="5"/>
      <c r="B306" s="18"/>
      <c r="C306" s="6"/>
      <c r="D306" s="28"/>
      <c r="E306" s="1406" t="s">
        <v>762</v>
      </c>
      <c r="F306" s="1407"/>
      <c r="G306" s="1407"/>
      <c r="H306" s="1407"/>
      <c r="I306" s="1407"/>
      <c r="J306" s="1407"/>
      <c r="K306" s="1407"/>
      <c r="L306" s="1407"/>
      <c r="M306" s="1407"/>
      <c r="N306" s="1408"/>
      <c r="O306" s="24"/>
      <c r="Q306" s="24"/>
      <c r="R306" s="24"/>
      <c r="S306" s="24"/>
      <c r="T306" s="24"/>
      <c r="U306" s="24"/>
      <c r="V306" s="24"/>
      <c r="W306" s="24"/>
      <c r="X306" s="24"/>
      <c r="Y306" s="24"/>
      <c r="Z306" s="24"/>
    </row>
    <row r="307" spans="1:26" ht="15.75" customHeight="1">
      <c r="A307" s="5"/>
      <c r="B307" s="18"/>
      <c r="C307" s="6"/>
      <c r="D307" s="28"/>
      <c r="E307" s="1406"/>
      <c r="F307" s="1407"/>
      <c r="G307" s="1407"/>
      <c r="H307" s="1407"/>
      <c r="I307" s="1407"/>
      <c r="J307" s="1407"/>
      <c r="K307" s="1407"/>
      <c r="L307" s="1407"/>
      <c r="M307" s="1407"/>
      <c r="N307" s="1408"/>
      <c r="O307" s="24"/>
      <c r="Q307" s="24"/>
      <c r="R307" s="24"/>
      <c r="S307" s="24"/>
      <c r="T307" s="24"/>
      <c r="U307" s="24"/>
      <c r="V307" s="24"/>
      <c r="W307" s="24"/>
      <c r="X307" s="24"/>
      <c r="Y307" s="24"/>
      <c r="Z307" s="24"/>
    </row>
    <row r="308" spans="1:26" ht="15.75" customHeight="1">
      <c r="A308" s="5"/>
      <c r="B308" s="18"/>
      <c r="C308" s="6"/>
      <c r="D308" s="28"/>
      <c r="E308" s="1406"/>
      <c r="F308" s="1407"/>
      <c r="G308" s="1407"/>
      <c r="H308" s="1407"/>
      <c r="I308" s="1407"/>
      <c r="J308" s="1407"/>
      <c r="K308" s="1407"/>
      <c r="L308" s="1407"/>
      <c r="M308" s="1407"/>
      <c r="N308" s="1408"/>
      <c r="O308" s="24"/>
      <c r="Q308" s="24"/>
      <c r="R308" s="24"/>
      <c r="S308" s="24"/>
      <c r="T308" s="24"/>
      <c r="U308" s="24"/>
      <c r="V308" s="24"/>
      <c r="W308" s="24"/>
      <c r="X308" s="24"/>
      <c r="Y308" s="24"/>
      <c r="Z308" s="24"/>
    </row>
    <row r="309" spans="1:26" ht="15.75" customHeight="1">
      <c r="A309" s="5"/>
      <c r="B309" s="18"/>
      <c r="C309" s="6"/>
      <c r="D309" s="28"/>
      <c r="E309" s="1314" t="str">
        <f>HYPERLINK("#'3 - PropCas Data Input'!ay6","Back to P/C Input")</f>
        <v>Back to P/C Input</v>
      </c>
      <c r="F309" s="1315"/>
      <c r="G309" s="1315"/>
      <c r="H309" s="1314" t="str">
        <f>HYPERLINK("#'5 - LifeHealth Data Input'!ay3","Back to L/H Input")</f>
        <v>Back to L/H Input</v>
      </c>
      <c r="I309" s="1315"/>
      <c r="J309" s="1315"/>
      <c r="K309" s="6"/>
      <c r="L309" s="6"/>
      <c r="M309" s="6"/>
      <c r="N309" s="28"/>
      <c r="O309" s="24"/>
      <c r="Q309" s="24"/>
      <c r="R309" s="24"/>
      <c r="S309" s="24"/>
      <c r="T309" s="24"/>
      <c r="U309" s="24"/>
      <c r="V309" s="24"/>
      <c r="W309" s="24"/>
      <c r="X309" s="24"/>
      <c r="Y309" s="24"/>
      <c r="Z309" s="24"/>
    </row>
    <row r="310" spans="1:26" ht="15.75" customHeight="1">
      <c r="A310" s="5"/>
      <c r="B310" s="31" t="s">
        <v>26</v>
      </c>
      <c r="C310" s="30"/>
      <c r="D310" s="29"/>
      <c r="E310" s="1402" t="s">
        <v>25</v>
      </c>
      <c r="F310" s="1403"/>
      <c r="G310" s="1403"/>
      <c r="H310" s="1403"/>
      <c r="I310" s="1403"/>
      <c r="J310" s="1403"/>
      <c r="K310" s="1403"/>
      <c r="L310" s="1403"/>
      <c r="M310" s="1403"/>
      <c r="N310" s="1404"/>
      <c r="Q310" s="24"/>
      <c r="R310" s="24"/>
      <c r="S310" s="24"/>
      <c r="T310" s="24"/>
      <c r="U310" s="24"/>
      <c r="V310" s="24"/>
      <c r="W310" s="24"/>
      <c r="X310" s="24"/>
      <c r="Y310" s="24"/>
      <c r="Z310" s="24"/>
    </row>
    <row r="311" spans="1:26" ht="15.75" customHeight="1">
      <c r="A311" s="5"/>
      <c r="B311" s="10"/>
      <c r="C311" s="9"/>
      <c r="D311" s="21"/>
      <c r="E311" s="1314" t="str">
        <f>HYPERLINK("#'3 - PropCas Data Input'!az6","Back to P/C Input")</f>
        <v>Back to P/C Input</v>
      </c>
      <c r="F311" s="1315"/>
      <c r="G311" s="1315"/>
      <c r="H311" s="1314" t="str">
        <f>HYPERLINK("#'5 - LifeHealth Data Input'!az3","Back to L/H Input")</f>
        <v>Back to L/H Input</v>
      </c>
      <c r="I311" s="1423"/>
      <c r="J311" s="1423"/>
      <c r="K311" s="35"/>
      <c r="L311" s="35"/>
      <c r="M311" s="35"/>
      <c r="N311" s="34"/>
      <c r="Q311" s="24"/>
      <c r="R311" s="24"/>
      <c r="S311" s="24"/>
      <c r="T311" s="24"/>
      <c r="U311" s="24"/>
      <c r="V311" s="24"/>
      <c r="W311" s="24"/>
      <c r="X311" s="24"/>
      <c r="Y311" s="24"/>
      <c r="Z311" s="24"/>
    </row>
    <row r="312" spans="1:26" ht="15.75" customHeight="1">
      <c r="A312" s="5"/>
      <c r="B312" s="31" t="s">
        <v>1066</v>
      </c>
      <c r="C312" s="30"/>
      <c r="D312" s="29"/>
      <c r="E312" s="1325" t="s">
        <v>775</v>
      </c>
      <c r="F312" s="1351"/>
      <c r="G312" s="1351"/>
      <c r="H312" s="1351"/>
      <c r="I312" s="1351"/>
      <c r="J312" s="1351"/>
      <c r="K312" s="1351"/>
      <c r="L312" s="1351"/>
      <c r="M312" s="1351"/>
      <c r="N312" s="1352"/>
      <c r="O312" s="24"/>
      <c r="P312" s="24"/>
      <c r="Q312" s="24"/>
    </row>
    <row r="313" spans="1:26" ht="15.75" customHeight="1">
      <c r="A313" s="5"/>
      <c r="B313" s="18"/>
      <c r="C313" s="6"/>
      <c r="D313" s="28"/>
      <c r="E313" s="1353"/>
      <c r="F313" s="1320"/>
      <c r="G313" s="1320"/>
      <c r="H313" s="1320"/>
      <c r="I313" s="1320"/>
      <c r="J313" s="1320"/>
      <c r="K313" s="1320"/>
      <c r="L313" s="1320"/>
      <c r="M313" s="1320"/>
      <c r="N313" s="1354"/>
      <c r="O313" s="24"/>
      <c r="P313" s="24"/>
      <c r="Q313" s="24"/>
    </row>
    <row r="314" spans="1:26" ht="15.75" customHeight="1">
      <c r="A314" s="5"/>
      <c r="B314" s="18"/>
      <c r="C314" s="6"/>
      <c r="D314" s="28"/>
      <c r="E314" s="291"/>
      <c r="F314" s="35"/>
      <c r="G314" s="35"/>
      <c r="H314" s="35"/>
      <c r="I314" s="35"/>
      <c r="J314" s="35"/>
      <c r="K314" s="35"/>
      <c r="L314" s="35"/>
      <c r="M314" s="35"/>
      <c r="N314" s="34"/>
      <c r="Q314" s="24"/>
      <c r="R314" s="24"/>
      <c r="S314" s="24"/>
      <c r="T314" s="24"/>
      <c r="U314" s="24"/>
      <c r="V314" s="24"/>
      <c r="W314" s="24"/>
      <c r="X314" s="24"/>
      <c r="Y314" s="24"/>
      <c r="Z314" s="24"/>
    </row>
    <row r="315" spans="1:26" ht="15.75" customHeight="1">
      <c r="A315" s="5"/>
      <c r="B315" s="18"/>
      <c r="C315" s="6"/>
      <c r="D315" s="36"/>
      <c r="E315" s="1406" t="s">
        <v>763</v>
      </c>
      <c r="F315" s="1407"/>
      <c r="G315" s="1407"/>
      <c r="H315" s="1407"/>
      <c r="I315" s="1407"/>
      <c r="J315" s="1407"/>
      <c r="K315" s="1407"/>
      <c r="L315" s="1407"/>
      <c r="M315" s="1407"/>
      <c r="N315" s="1408"/>
      <c r="O315" s="24"/>
      <c r="Q315" s="24"/>
      <c r="R315" s="24"/>
      <c r="S315" s="24"/>
      <c r="T315" s="24"/>
      <c r="U315" s="24"/>
      <c r="V315" s="24"/>
      <c r="W315" s="24"/>
      <c r="X315" s="24"/>
      <c r="Y315" s="24"/>
      <c r="Z315" s="24"/>
    </row>
    <row r="316" spans="1:26" ht="15.75" customHeight="1">
      <c r="A316" s="5"/>
      <c r="B316" s="18"/>
      <c r="C316" s="6"/>
      <c r="D316" s="28"/>
      <c r="E316" s="1406"/>
      <c r="F316" s="1407"/>
      <c r="G316" s="1407"/>
      <c r="H316" s="1407"/>
      <c r="I316" s="1407"/>
      <c r="J316" s="1407"/>
      <c r="K316" s="1407"/>
      <c r="L316" s="1407"/>
      <c r="M316" s="1407"/>
      <c r="N316" s="1408"/>
      <c r="O316" s="24"/>
      <c r="Q316" s="24"/>
      <c r="R316" s="24"/>
      <c r="S316" s="24"/>
      <c r="T316" s="24"/>
      <c r="U316" s="24"/>
      <c r="V316" s="24"/>
      <c r="W316" s="24"/>
      <c r="X316" s="24"/>
      <c r="Y316" s="24"/>
      <c r="Z316" s="24"/>
    </row>
    <row r="317" spans="1:26" ht="15.75" customHeight="1">
      <c r="A317" s="5"/>
      <c r="B317" s="18"/>
      <c r="C317" s="6"/>
      <c r="D317" s="28"/>
      <c r="E317" s="250"/>
      <c r="F317" s="251"/>
      <c r="G317" s="251"/>
      <c r="H317" s="251"/>
      <c r="I317" s="251"/>
      <c r="J317" s="251"/>
      <c r="K317" s="251"/>
      <c r="L317" s="251"/>
      <c r="M317" s="251"/>
      <c r="N317" s="252"/>
      <c r="O317" s="24"/>
      <c r="Q317" s="24"/>
      <c r="R317" s="24"/>
      <c r="S317" s="24"/>
      <c r="T317" s="24"/>
      <c r="U317" s="24"/>
      <c r="V317" s="24"/>
      <c r="W317" s="24"/>
      <c r="X317" s="24"/>
      <c r="Y317" s="24"/>
      <c r="Z317" s="24"/>
    </row>
    <row r="318" spans="1:26" ht="15.75" customHeight="1">
      <c r="A318" s="5"/>
      <c r="B318" s="18"/>
      <c r="C318" s="6"/>
      <c r="D318" s="36"/>
      <c r="E318" s="1406" t="s">
        <v>764</v>
      </c>
      <c r="F318" s="1407"/>
      <c r="G318" s="1407"/>
      <c r="H318" s="1407"/>
      <c r="I318" s="1407"/>
      <c r="J318" s="1407"/>
      <c r="K318" s="1407"/>
      <c r="L318" s="1407"/>
      <c r="M318" s="1407"/>
      <c r="N318" s="1408"/>
      <c r="O318" s="24"/>
      <c r="Q318" s="24"/>
      <c r="R318" s="24"/>
      <c r="S318" s="24"/>
      <c r="T318" s="24"/>
      <c r="U318" s="24"/>
      <c r="V318" s="24"/>
      <c r="W318" s="24"/>
      <c r="X318" s="24"/>
      <c r="Y318" s="24"/>
      <c r="Z318" s="24"/>
    </row>
    <row r="319" spans="1:26" ht="15.75" customHeight="1">
      <c r="A319" s="5"/>
      <c r="B319" s="18"/>
      <c r="C319" s="6"/>
      <c r="D319" s="28"/>
      <c r="E319" s="1406"/>
      <c r="F319" s="1407"/>
      <c r="G319" s="1407"/>
      <c r="H319" s="1407"/>
      <c r="I319" s="1407"/>
      <c r="J319" s="1407"/>
      <c r="K319" s="1407"/>
      <c r="L319" s="1407"/>
      <c r="M319" s="1407"/>
      <c r="N319" s="1408"/>
      <c r="O319" s="24"/>
      <c r="Q319" s="24"/>
      <c r="R319" s="24"/>
      <c r="S319" s="24"/>
      <c r="T319" s="24"/>
      <c r="U319" s="24"/>
      <c r="V319" s="24"/>
      <c r="W319" s="24"/>
      <c r="X319" s="24"/>
      <c r="Y319" s="24"/>
      <c r="Z319" s="24"/>
    </row>
    <row r="320" spans="1:26" ht="15.75" customHeight="1">
      <c r="A320" s="5"/>
      <c r="B320" s="18"/>
      <c r="C320" s="6"/>
      <c r="D320" s="28"/>
      <c r="E320" s="250"/>
      <c r="F320" s="251"/>
      <c r="G320" s="251"/>
      <c r="H320" s="251"/>
      <c r="I320" s="251"/>
      <c r="J320" s="251"/>
      <c r="K320" s="251"/>
      <c r="L320" s="251"/>
      <c r="M320" s="251"/>
      <c r="N320" s="252"/>
      <c r="O320" s="24"/>
      <c r="Q320" s="24"/>
      <c r="R320" s="24"/>
      <c r="S320" s="24"/>
      <c r="T320" s="24"/>
      <c r="U320" s="24"/>
      <c r="V320" s="24"/>
      <c r="W320" s="24"/>
      <c r="X320" s="24"/>
      <c r="Y320" s="24"/>
      <c r="Z320" s="24"/>
    </row>
    <row r="321" spans="1:26" ht="15.75" customHeight="1">
      <c r="A321" s="5"/>
      <c r="B321" s="18"/>
      <c r="C321" s="6"/>
      <c r="D321" s="28"/>
      <c r="E321" s="1406" t="s">
        <v>765</v>
      </c>
      <c r="F321" s="1407"/>
      <c r="G321" s="1407"/>
      <c r="H321" s="1407"/>
      <c r="I321" s="1407"/>
      <c r="J321" s="1407"/>
      <c r="K321" s="1407"/>
      <c r="L321" s="1407"/>
      <c r="M321" s="1407"/>
      <c r="N321" s="1408"/>
      <c r="O321" s="24"/>
      <c r="Q321" s="24"/>
      <c r="R321" s="24"/>
      <c r="S321" s="24"/>
      <c r="T321" s="24"/>
      <c r="U321" s="24"/>
      <c r="V321" s="24"/>
      <c r="W321" s="24"/>
      <c r="X321" s="24"/>
      <c r="Y321" s="24"/>
      <c r="Z321" s="24"/>
    </row>
    <row r="322" spans="1:26" ht="15.75" customHeight="1">
      <c r="A322" s="5"/>
      <c r="B322" s="18"/>
      <c r="C322" s="6"/>
      <c r="D322" s="28"/>
      <c r="E322" s="1406"/>
      <c r="F322" s="1407"/>
      <c r="G322" s="1407"/>
      <c r="H322" s="1407"/>
      <c r="I322" s="1407"/>
      <c r="J322" s="1407"/>
      <c r="K322" s="1407"/>
      <c r="L322" s="1407"/>
      <c r="M322" s="1407"/>
      <c r="N322" s="1408"/>
      <c r="O322" s="24"/>
      <c r="Q322" s="24"/>
      <c r="R322" s="24"/>
      <c r="S322" s="24"/>
      <c r="T322" s="24"/>
      <c r="U322" s="24"/>
      <c r="V322" s="24"/>
      <c r="W322" s="24"/>
      <c r="X322" s="24"/>
      <c r="Y322" s="24"/>
      <c r="Z322" s="24"/>
    </row>
    <row r="323" spans="1:26" ht="15.75" customHeight="1">
      <c r="A323" s="5"/>
      <c r="B323" s="18"/>
      <c r="C323" s="6"/>
      <c r="D323" s="28"/>
      <c r="E323" s="1314" t="str">
        <f>HYPERLINK("#'3 - PropCas Data Input'!ba6","Back to P/C Input")</f>
        <v>Back to P/C Input</v>
      </c>
      <c r="F323" s="1315"/>
      <c r="G323" s="1315"/>
      <c r="H323" s="1314" t="str">
        <f>HYPERLINK("#'5 - LifeHealth Data Input'!ba3","Back to L/H Input")</f>
        <v>Back to L/H Input</v>
      </c>
      <c r="I323" s="1315"/>
      <c r="J323" s="1315"/>
      <c r="K323" s="35"/>
      <c r="L323" s="35"/>
      <c r="M323" s="35"/>
      <c r="N323" s="34"/>
      <c r="Q323" s="24"/>
      <c r="R323" s="24"/>
      <c r="S323" s="24"/>
      <c r="T323" s="24"/>
      <c r="U323" s="24"/>
      <c r="V323" s="24"/>
      <c r="W323" s="24"/>
      <c r="X323" s="24"/>
      <c r="Y323" s="24"/>
      <c r="Z323" s="24"/>
    </row>
    <row r="324" spans="1:26" ht="15.75" customHeight="1">
      <c r="A324" s="5"/>
      <c r="B324" s="31" t="s">
        <v>753</v>
      </c>
      <c r="C324" s="30"/>
      <c r="D324" s="29"/>
      <c r="E324" s="1325" t="s">
        <v>752</v>
      </c>
      <c r="F324" s="1351"/>
      <c r="G324" s="1351"/>
      <c r="H324" s="1351"/>
      <c r="I324" s="1351"/>
      <c r="J324" s="1351"/>
      <c r="K324" s="1351"/>
      <c r="L324" s="1351"/>
      <c r="M324" s="1351"/>
      <c r="N324" s="1352"/>
      <c r="Q324" s="24"/>
      <c r="R324" s="24"/>
      <c r="S324" s="24"/>
      <c r="T324" s="24"/>
      <c r="U324" s="24"/>
      <c r="V324" s="24"/>
      <c r="W324" s="24"/>
      <c r="X324" s="24"/>
      <c r="Y324" s="24"/>
      <c r="Z324" s="24"/>
    </row>
    <row r="325" spans="1:26" ht="15.75" customHeight="1">
      <c r="A325" s="5"/>
      <c r="B325" s="18"/>
      <c r="C325" s="6"/>
      <c r="D325" s="28"/>
      <c r="E325" s="1353"/>
      <c r="F325" s="1320"/>
      <c r="G325" s="1320"/>
      <c r="H325" s="1320"/>
      <c r="I325" s="1320"/>
      <c r="J325" s="1320"/>
      <c r="K325" s="1320"/>
      <c r="L325" s="1320"/>
      <c r="M325" s="1320"/>
      <c r="N325" s="1354"/>
      <c r="Q325" s="24"/>
      <c r="R325" s="24"/>
      <c r="S325" s="24"/>
      <c r="T325" s="24"/>
      <c r="U325" s="24"/>
      <c r="V325" s="24"/>
      <c r="W325" s="24"/>
      <c r="X325" s="24"/>
      <c r="Y325" s="24"/>
      <c r="Z325" s="24"/>
    </row>
    <row r="326" spans="1:26" ht="15.75" customHeight="1">
      <c r="A326" s="5"/>
      <c r="B326" s="10"/>
      <c r="C326" s="9"/>
      <c r="D326" s="21"/>
      <c r="E326" s="1314" t="str">
        <f>HYPERLINK("#'3 - PropCas Data Input'!Bb6","Back to P/C Input")</f>
        <v>Back to P/C Input</v>
      </c>
      <c r="F326" s="1315"/>
      <c r="G326" s="1315"/>
      <c r="H326" s="1314" t="str">
        <f>HYPERLINK("#'5 - LifeHealth Data Input'!Bb3","Back to L/H Input")</f>
        <v>Back to L/H Input</v>
      </c>
      <c r="I326" s="1315"/>
      <c r="J326" s="1315"/>
      <c r="K326" s="33"/>
      <c r="L326" s="33"/>
      <c r="M326" s="33"/>
      <c r="N326" s="32"/>
      <c r="Q326" s="24"/>
      <c r="R326" s="24"/>
      <c r="S326" s="24"/>
      <c r="T326" s="24"/>
      <c r="U326" s="24"/>
      <c r="V326" s="24"/>
      <c r="W326" s="24"/>
      <c r="X326" s="24"/>
      <c r="Y326" s="24"/>
      <c r="Z326" s="24"/>
    </row>
    <row r="327" spans="1:26" ht="15.75" customHeight="1">
      <c r="A327" s="5"/>
      <c r="B327" s="31" t="s">
        <v>0</v>
      </c>
      <c r="C327" s="30"/>
      <c r="D327" s="29"/>
      <c r="E327" s="1325" t="s">
        <v>24</v>
      </c>
      <c r="F327" s="1351"/>
      <c r="G327" s="1351"/>
      <c r="H327" s="1351"/>
      <c r="I327" s="1351"/>
      <c r="J327" s="1351"/>
      <c r="K327" s="1351"/>
      <c r="L327" s="1351"/>
      <c r="M327" s="1351"/>
      <c r="N327" s="1352"/>
      <c r="Q327" s="24"/>
      <c r="R327" s="24"/>
      <c r="S327" s="24"/>
      <c r="T327" s="24"/>
      <c r="U327" s="24"/>
      <c r="V327" s="24"/>
      <c r="W327" s="24"/>
      <c r="X327" s="24"/>
      <c r="Y327" s="24"/>
      <c r="Z327" s="24"/>
    </row>
    <row r="328" spans="1:26" ht="15.75" customHeight="1">
      <c r="A328" s="5"/>
      <c r="B328" s="18" t="s">
        <v>754</v>
      </c>
      <c r="C328" s="6"/>
      <c r="D328" s="28"/>
      <c r="E328" s="1353"/>
      <c r="F328" s="1320"/>
      <c r="G328" s="1320"/>
      <c r="H328" s="1320"/>
      <c r="I328" s="1320"/>
      <c r="J328" s="1320"/>
      <c r="K328" s="1320"/>
      <c r="L328" s="1320"/>
      <c r="M328" s="1320"/>
      <c r="N328" s="1354"/>
      <c r="Q328" s="24"/>
      <c r="R328" s="24"/>
      <c r="S328" s="24"/>
      <c r="T328" s="24"/>
      <c r="U328" s="24"/>
      <c r="V328" s="24"/>
      <c r="W328" s="24"/>
      <c r="X328" s="24"/>
      <c r="Y328" s="24"/>
      <c r="Z328" s="24"/>
    </row>
    <row r="329" spans="1:26" ht="15.75" customHeight="1">
      <c r="A329" s="5"/>
      <c r="B329" s="10"/>
      <c r="C329" s="9"/>
      <c r="D329" s="21"/>
      <c r="E329" s="1314" t="str">
        <f>HYPERLINK("#'3 - PropCas Data Input'!Bc6","Back to P/C Input")</f>
        <v>Back to P/C Input</v>
      </c>
      <c r="F329" s="1315"/>
      <c r="G329" s="1315"/>
      <c r="H329" s="1314" t="str">
        <f>HYPERLINK("#'5 - LifeHealth Data Input'!Bc3","Back to L/H Input")</f>
        <v>Back to L/H Input</v>
      </c>
      <c r="I329" s="1315"/>
      <c r="J329" s="1315"/>
      <c r="K329" s="8"/>
      <c r="L329" s="8"/>
      <c r="M329" s="8"/>
      <c r="N329" s="7"/>
      <c r="Q329" s="24"/>
      <c r="R329" s="24"/>
      <c r="S329" s="24"/>
      <c r="T329" s="24"/>
      <c r="U329" s="24"/>
      <c r="V329" s="24"/>
      <c r="W329" s="24"/>
      <c r="X329" s="24"/>
      <c r="Y329" s="24"/>
      <c r="Z329" s="24"/>
    </row>
    <row r="330" spans="1:26" ht="15.75" customHeight="1">
      <c r="A330" s="5"/>
      <c r="B330" s="31" t="s">
        <v>0</v>
      </c>
      <c r="C330" s="30"/>
      <c r="D330" s="29"/>
      <c r="E330" s="1325" t="s">
        <v>813</v>
      </c>
      <c r="F330" s="1351"/>
      <c r="G330" s="1351"/>
      <c r="H330" s="1351"/>
      <c r="I330" s="1351"/>
      <c r="J330" s="1351"/>
      <c r="K330" s="1351"/>
      <c r="L330" s="1351"/>
      <c r="M330" s="1351"/>
      <c r="N330" s="1352"/>
      <c r="Q330"/>
      <c r="R330"/>
      <c r="S330"/>
      <c r="T330"/>
      <c r="U330"/>
      <c r="V330"/>
      <c r="W330"/>
      <c r="X330"/>
      <c r="Y330"/>
      <c r="Z330"/>
    </row>
    <row r="331" spans="1:26" ht="15.75" customHeight="1">
      <c r="A331" s="5"/>
      <c r="B331" s="18" t="s">
        <v>812</v>
      </c>
      <c r="C331" s="6"/>
      <c r="D331" s="28"/>
      <c r="E331" s="1353"/>
      <c r="F331" s="1320"/>
      <c r="G331" s="1320"/>
      <c r="H331" s="1320"/>
      <c r="I331" s="1320"/>
      <c r="J331" s="1320"/>
      <c r="K331" s="1320"/>
      <c r="L331" s="1320"/>
      <c r="M331" s="1320"/>
      <c r="N331" s="1354"/>
      <c r="Q331"/>
      <c r="R331"/>
      <c r="S331"/>
      <c r="T331"/>
      <c r="U331"/>
      <c r="V331"/>
      <c r="W331"/>
      <c r="X331"/>
      <c r="Y331"/>
      <c r="Z331"/>
    </row>
    <row r="332" spans="1:26" ht="15.75" customHeight="1">
      <c r="A332" s="5"/>
      <c r="B332" s="10"/>
      <c r="C332" s="9"/>
      <c r="D332" s="21"/>
      <c r="E332" s="1314" t="str">
        <f>HYPERLINK("#'3 - PropCas Data Input'!Bd6","Back to P/C Input")</f>
        <v>Back to P/C Input</v>
      </c>
      <c r="F332" s="1315"/>
      <c r="G332" s="1315"/>
      <c r="H332" s="1314" t="str">
        <f>HYPERLINK("#'5 - LifeHealth Data Input'!Bd3","Back to L/H Input")</f>
        <v>Back to L/H Input</v>
      </c>
      <c r="I332" s="1315"/>
      <c r="J332" s="1315"/>
      <c r="K332" s="26"/>
      <c r="L332" s="26"/>
      <c r="M332" s="26"/>
      <c r="N332" s="25"/>
      <c r="Q332"/>
      <c r="R332"/>
      <c r="S332"/>
      <c r="T332"/>
      <c r="U332"/>
      <c r="V332"/>
      <c r="W332"/>
      <c r="X332"/>
      <c r="Y332"/>
      <c r="Z332"/>
    </row>
    <row r="333" spans="1:26" ht="15.75" customHeight="1">
      <c r="A333" s="5"/>
      <c r="B333" s="31" t="s">
        <v>743</v>
      </c>
      <c r="C333" s="67"/>
      <c r="D333" s="276"/>
      <c r="E333" s="1325" t="s">
        <v>910</v>
      </c>
      <c r="F333" s="1351"/>
      <c r="G333" s="1351"/>
      <c r="H333" s="1351"/>
      <c r="I333" s="1351"/>
      <c r="J333" s="1351"/>
      <c r="K333" s="1351"/>
      <c r="L333" s="1351"/>
      <c r="M333" s="1351"/>
      <c r="N333" s="1352"/>
      <c r="Q333"/>
      <c r="R333"/>
      <c r="S333"/>
      <c r="T333"/>
      <c r="U333"/>
      <c r="V333"/>
      <c r="W333"/>
      <c r="X333"/>
      <c r="Y333"/>
      <c r="Z333"/>
    </row>
    <row r="334" spans="1:26" ht="15.75" customHeight="1">
      <c r="A334" s="5"/>
      <c r="B334" s="17"/>
      <c r="C334" s="13"/>
      <c r="D334" s="277"/>
      <c r="E334" s="1353"/>
      <c r="F334" s="1320"/>
      <c r="G334" s="1320"/>
      <c r="H334" s="1320"/>
      <c r="I334" s="1320"/>
      <c r="J334" s="1320"/>
      <c r="K334" s="1320"/>
      <c r="L334" s="1320"/>
      <c r="M334" s="1320"/>
      <c r="N334" s="1354"/>
      <c r="Q334"/>
      <c r="R334"/>
      <c r="S334"/>
      <c r="T334"/>
      <c r="U334"/>
      <c r="V334"/>
      <c r="W334"/>
      <c r="X334"/>
      <c r="Y334"/>
      <c r="Z334"/>
    </row>
    <row r="335" spans="1:26" ht="15.75" customHeight="1">
      <c r="A335" s="5"/>
      <c r="B335" s="17"/>
      <c r="C335" s="13"/>
      <c r="D335" s="277"/>
      <c r="E335" s="1353"/>
      <c r="F335" s="1320"/>
      <c r="G335" s="1320"/>
      <c r="H335" s="1320"/>
      <c r="I335" s="1320"/>
      <c r="J335" s="1320"/>
      <c r="K335" s="1320"/>
      <c r="L335" s="1320"/>
      <c r="M335" s="1320"/>
      <c r="N335" s="1354"/>
      <c r="Q335"/>
      <c r="R335"/>
      <c r="S335"/>
      <c r="T335"/>
      <c r="U335"/>
      <c r="V335"/>
      <c r="W335"/>
      <c r="X335"/>
      <c r="Y335"/>
      <c r="Z335"/>
    </row>
    <row r="336" spans="1:26" ht="15.75" customHeight="1">
      <c r="A336" s="5"/>
      <c r="B336" s="17"/>
      <c r="C336" s="13"/>
      <c r="D336" s="277"/>
      <c r="E336" s="1353"/>
      <c r="F336" s="1320"/>
      <c r="G336" s="1320"/>
      <c r="H336" s="1320"/>
      <c r="I336" s="1320"/>
      <c r="J336" s="1320"/>
      <c r="K336" s="1320"/>
      <c r="L336" s="1320"/>
      <c r="M336" s="1320"/>
      <c r="N336" s="1354"/>
      <c r="Q336"/>
      <c r="R336"/>
      <c r="S336"/>
      <c r="T336"/>
      <c r="U336"/>
      <c r="V336"/>
      <c r="W336"/>
      <c r="X336"/>
      <c r="Y336"/>
      <c r="Z336"/>
    </row>
    <row r="337" spans="1:26" ht="15.75" customHeight="1">
      <c r="A337" s="5"/>
      <c r="B337" s="23"/>
      <c r="C337" s="22"/>
      <c r="D337" s="281"/>
      <c r="E337" s="1314" t="str">
        <f>HYPERLINK("#'3 - PropCas Data Input'!Be6","Back to P/C Input")</f>
        <v>Back to P/C Input</v>
      </c>
      <c r="F337" s="1315"/>
      <c r="G337" s="1315"/>
      <c r="H337" s="1314" t="str">
        <f>HYPERLINK("#'5 - LifeHealth Data Input'!Be3","Back to L/H Input")</f>
        <v>Back to L/H Input</v>
      </c>
      <c r="I337" s="1315"/>
      <c r="J337" s="1315"/>
      <c r="K337" s="9"/>
      <c r="L337" s="9"/>
      <c r="M337" s="9"/>
      <c r="N337" s="21"/>
      <c r="Q337"/>
      <c r="R337"/>
      <c r="S337"/>
      <c r="T337"/>
      <c r="U337"/>
      <c r="V337"/>
      <c r="W337"/>
      <c r="X337"/>
      <c r="Y337"/>
      <c r="Z337"/>
    </row>
    <row r="338" spans="1:26" ht="15.75" customHeight="1">
      <c r="A338" s="5"/>
      <c r="B338" s="31" t="s">
        <v>900</v>
      </c>
      <c r="C338" s="67"/>
      <c r="D338" s="276"/>
      <c r="E338" s="1325" t="s">
        <v>902</v>
      </c>
      <c r="F338" s="1351"/>
      <c r="G338" s="1351"/>
      <c r="H338" s="1351"/>
      <c r="I338" s="1351"/>
      <c r="J338" s="1351"/>
      <c r="K338" s="1351"/>
      <c r="L338" s="1351"/>
      <c r="M338" s="1351"/>
      <c r="N338" s="1352"/>
      <c r="Q338"/>
      <c r="R338"/>
      <c r="S338"/>
      <c r="T338"/>
      <c r="U338"/>
      <c r="V338"/>
      <c r="W338"/>
      <c r="X338"/>
      <c r="Y338"/>
      <c r="Z338"/>
    </row>
    <row r="339" spans="1:26" ht="15.75" customHeight="1">
      <c r="A339" s="5"/>
      <c r="B339" s="18" t="s">
        <v>901</v>
      </c>
      <c r="C339" s="13"/>
      <c r="D339" s="277"/>
      <c r="E339" s="1353"/>
      <c r="F339" s="1320"/>
      <c r="G339" s="1320"/>
      <c r="H339" s="1320"/>
      <c r="I339" s="1320"/>
      <c r="J339" s="1320"/>
      <c r="K339" s="1320"/>
      <c r="L339" s="1320"/>
      <c r="M339" s="1320"/>
      <c r="N339" s="1354"/>
      <c r="Q339"/>
      <c r="R339"/>
      <c r="S339"/>
      <c r="T339"/>
      <c r="U339"/>
      <c r="V339"/>
      <c r="W339"/>
      <c r="X339"/>
      <c r="Y339"/>
      <c r="Z339"/>
    </row>
    <row r="340" spans="1:26" ht="15.75" customHeight="1">
      <c r="A340" s="5"/>
      <c r="B340" s="18"/>
      <c r="C340" s="14"/>
      <c r="D340" s="282"/>
      <c r="E340" s="1353"/>
      <c r="F340" s="1320"/>
      <c r="G340" s="1320"/>
      <c r="H340" s="1320"/>
      <c r="I340" s="1320"/>
      <c r="J340" s="1320"/>
      <c r="K340" s="1320"/>
      <c r="L340" s="1320"/>
      <c r="M340" s="1320"/>
      <c r="N340" s="1354"/>
      <c r="Q340"/>
      <c r="R340"/>
      <c r="S340"/>
      <c r="T340"/>
      <c r="U340"/>
      <c r="V340"/>
      <c r="W340"/>
      <c r="X340"/>
      <c r="Y340"/>
      <c r="Z340"/>
    </row>
    <row r="341" spans="1:26" ht="15.75" customHeight="1">
      <c r="A341" s="5"/>
      <c r="B341" s="27"/>
      <c r="C341" s="26"/>
      <c r="D341" s="25"/>
      <c r="E341" s="1314" t="str">
        <f>HYPERLINK("#'3 - PropCas Data Input'!Bf6","Back to P/C Input")</f>
        <v>Back to P/C Input</v>
      </c>
      <c r="F341" s="1315"/>
      <c r="G341" s="1315"/>
      <c r="H341" s="1314" t="str">
        <f>HYPERLINK("#'5 - LifeHealth Data Input'!Bf3","Back to L/H Input")</f>
        <v>Back to L/H Input</v>
      </c>
      <c r="I341" s="1315"/>
      <c r="J341" s="1315"/>
      <c r="K341" s="20"/>
      <c r="L341" s="20"/>
      <c r="M341" s="20"/>
      <c r="N341" s="19"/>
      <c r="Q341"/>
      <c r="R341"/>
      <c r="S341"/>
      <c r="T341"/>
      <c r="U341"/>
      <c r="V341"/>
      <c r="W341"/>
      <c r="X341"/>
      <c r="Y341"/>
      <c r="Z341"/>
    </row>
    <row r="342" spans="1:26" ht="15.75" customHeight="1">
      <c r="A342" s="5"/>
      <c r="B342" s="31" t="s">
        <v>907</v>
      </c>
      <c r="C342" s="67"/>
      <c r="D342" s="276"/>
      <c r="E342" s="1325" t="s">
        <v>911</v>
      </c>
      <c r="F342" s="1351"/>
      <c r="G342" s="1351"/>
      <c r="H342" s="1351"/>
      <c r="I342" s="1351"/>
      <c r="J342" s="1351"/>
      <c r="K342" s="1351"/>
      <c r="L342" s="1351"/>
      <c r="M342" s="1351"/>
      <c r="N342" s="1352"/>
      <c r="Q342"/>
      <c r="R342"/>
      <c r="S342"/>
      <c r="T342"/>
      <c r="U342"/>
      <c r="V342"/>
      <c r="W342"/>
      <c r="X342"/>
      <c r="Y342"/>
      <c r="Z342"/>
    </row>
    <row r="343" spans="1:26" ht="15.75" customHeight="1">
      <c r="A343" s="5"/>
      <c r="B343" s="18" t="s">
        <v>909</v>
      </c>
      <c r="C343" s="13"/>
      <c r="D343" s="277"/>
      <c r="E343" s="1353"/>
      <c r="F343" s="1320"/>
      <c r="G343" s="1320"/>
      <c r="H343" s="1320"/>
      <c r="I343" s="1320"/>
      <c r="J343" s="1320"/>
      <c r="K343" s="1320"/>
      <c r="L343" s="1320"/>
      <c r="M343" s="1320"/>
      <c r="N343" s="1354"/>
      <c r="Q343"/>
      <c r="R343"/>
      <c r="S343"/>
      <c r="T343"/>
      <c r="U343"/>
      <c r="V343"/>
      <c r="W343"/>
      <c r="X343"/>
      <c r="Y343"/>
      <c r="Z343"/>
    </row>
    <row r="344" spans="1:26" ht="15.75" customHeight="1">
      <c r="A344" s="5"/>
      <c r="B344" s="18"/>
      <c r="C344" s="22"/>
      <c r="D344" s="281"/>
      <c r="E344" s="1314" t="str">
        <f>HYPERLINK("#'3 - PropCas Data Input'!Bg6","Back to P/C Input")</f>
        <v>Back to P/C Input</v>
      </c>
      <c r="F344" s="1315"/>
      <c r="G344" s="1315"/>
      <c r="H344" s="1314" t="str">
        <f>HYPERLINK("#'5 - LifeHealth Data Input'!Bg3","Back to L/H Input")</f>
        <v>Back to L/H Input</v>
      </c>
      <c r="I344" s="1315"/>
      <c r="J344" s="1315"/>
      <c r="K344" s="9"/>
      <c r="L344" s="9"/>
      <c r="M344" s="9"/>
      <c r="N344" s="21"/>
      <c r="Q344"/>
      <c r="R344"/>
      <c r="S344"/>
      <c r="T344"/>
      <c r="U344"/>
      <c r="V344"/>
      <c r="W344"/>
      <c r="X344"/>
      <c r="Y344"/>
      <c r="Z344"/>
    </row>
    <row r="345" spans="1:26" ht="15.75" customHeight="1">
      <c r="A345" s="5"/>
      <c r="B345" s="31" t="s">
        <v>744</v>
      </c>
      <c r="C345" s="283"/>
      <c r="D345" s="284"/>
      <c r="E345" s="1325" t="s">
        <v>747</v>
      </c>
      <c r="F345" s="1351"/>
      <c r="G345" s="1351"/>
      <c r="H345" s="1351"/>
      <c r="I345" s="1351"/>
      <c r="J345" s="1351"/>
      <c r="K345" s="1351"/>
      <c r="L345" s="1351"/>
      <c r="M345" s="1351"/>
      <c r="N345" s="1352"/>
      <c r="Q345"/>
      <c r="R345"/>
      <c r="S345"/>
      <c r="T345"/>
      <c r="U345"/>
      <c r="V345"/>
      <c r="W345"/>
      <c r="X345"/>
      <c r="Y345"/>
      <c r="Z345"/>
    </row>
    <row r="346" spans="1:26" ht="15.75" customHeight="1">
      <c r="A346" s="5"/>
      <c r="B346" s="18" t="s">
        <v>745</v>
      </c>
      <c r="C346" s="286"/>
      <c r="D346" s="287"/>
      <c r="E346" s="1353"/>
      <c r="F346" s="1320"/>
      <c r="G346" s="1320"/>
      <c r="H346" s="1320"/>
      <c r="I346" s="1320"/>
      <c r="J346" s="1320"/>
      <c r="K346" s="1320"/>
      <c r="L346" s="1320"/>
      <c r="M346" s="1320"/>
      <c r="N346" s="1354"/>
      <c r="Q346"/>
      <c r="R346"/>
      <c r="S346"/>
      <c r="T346"/>
      <c r="U346"/>
      <c r="V346"/>
      <c r="W346"/>
      <c r="X346"/>
      <c r="Y346"/>
      <c r="Z346"/>
    </row>
    <row r="347" spans="1:26" ht="15.75" customHeight="1">
      <c r="A347" s="5"/>
      <c r="B347" s="18" t="s">
        <v>746</v>
      </c>
      <c r="C347" s="286"/>
      <c r="D347" s="287"/>
      <c r="E347" s="1353"/>
      <c r="F347" s="1320"/>
      <c r="G347" s="1320"/>
      <c r="H347" s="1320"/>
      <c r="I347" s="1320"/>
      <c r="J347" s="1320"/>
      <c r="K347" s="1320"/>
      <c r="L347" s="1320"/>
      <c r="M347" s="1320"/>
      <c r="N347" s="1354"/>
      <c r="Q347"/>
      <c r="R347"/>
      <c r="S347"/>
      <c r="T347"/>
      <c r="U347"/>
      <c r="V347"/>
      <c r="W347"/>
      <c r="X347"/>
      <c r="Y347"/>
      <c r="Z347"/>
    </row>
    <row r="348" spans="1:26" ht="15.75" customHeight="1">
      <c r="A348" s="5"/>
      <c r="B348" s="285"/>
      <c r="C348" s="286"/>
      <c r="D348" s="287"/>
      <c r="E348" s="15"/>
      <c r="F348" s="14"/>
      <c r="G348" s="14"/>
      <c r="H348" s="14"/>
      <c r="I348" s="14"/>
      <c r="J348" s="12"/>
      <c r="K348" s="12"/>
      <c r="L348" s="12"/>
      <c r="M348" s="12"/>
      <c r="N348" s="11"/>
      <c r="Q348"/>
      <c r="R348"/>
      <c r="S348"/>
      <c r="T348"/>
      <c r="U348"/>
      <c r="V348"/>
      <c r="W348"/>
      <c r="X348"/>
      <c r="Y348"/>
      <c r="Z348"/>
    </row>
    <row r="349" spans="1:26" ht="15.75" customHeight="1">
      <c r="A349" s="5"/>
      <c r="B349" s="285"/>
      <c r="C349" s="286"/>
      <c r="D349" s="287"/>
      <c r="E349" s="1409" t="s">
        <v>23</v>
      </c>
      <c r="F349" s="1405"/>
      <c r="G349" s="1405"/>
      <c r="H349" s="1405"/>
      <c r="I349" s="14"/>
      <c r="J349" s="1405" t="s">
        <v>22</v>
      </c>
      <c r="K349" s="1405"/>
      <c r="L349" s="1405"/>
      <c r="M349" s="1405"/>
      <c r="N349" s="11"/>
      <c r="Q349"/>
      <c r="R349"/>
      <c r="S349"/>
      <c r="T349"/>
      <c r="U349"/>
      <c r="V349"/>
      <c r="W349"/>
      <c r="X349"/>
      <c r="Y349"/>
      <c r="Z349"/>
    </row>
    <row r="350" spans="1:26" ht="15.75" customHeight="1">
      <c r="A350" s="5"/>
      <c r="B350" s="285"/>
      <c r="C350" s="286"/>
      <c r="D350" s="287"/>
      <c r="E350" s="17" t="s">
        <v>21</v>
      </c>
      <c r="F350" s="13"/>
      <c r="G350" s="14"/>
      <c r="H350" s="14"/>
      <c r="I350" s="14"/>
      <c r="J350" s="13" t="s">
        <v>20</v>
      </c>
      <c r="K350" s="13"/>
      <c r="L350" s="14"/>
      <c r="M350" s="14"/>
      <c r="N350" s="11"/>
    </row>
    <row r="351" spans="1:26" ht="15.75" customHeight="1">
      <c r="A351" s="5"/>
      <c r="B351" s="285"/>
      <c r="C351" s="286"/>
      <c r="D351" s="287"/>
      <c r="E351" s="17" t="s">
        <v>19</v>
      </c>
      <c r="F351" s="13"/>
      <c r="G351" s="14"/>
      <c r="H351" s="14"/>
      <c r="I351" s="14"/>
      <c r="J351" s="13" t="s">
        <v>18</v>
      </c>
      <c r="K351" s="13"/>
      <c r="L351" s="14"/>
      <c r="M351" s="14"/>
      <c r="N351" s="11"/>
    </row>
    <row r="352" spans="1:26" ht="15.75" customHeight="1">
      <c r="B352" s="285"/>
      <c r="C352" s="286"/>
      <c r="D352" s="287"/>
      <c r="E352" s="17" t="s">
        <v>17</v>
      </c>
      <c r="F352" s="13"/>
      <c r="G352" s="14"/>
      <c r="H352" s="14"/>
      <c r="I352" s="14"/>
      <c r="J352" s="13" t="s">
        <v>16</v>
      </c>
      <c r="K352" s="13"/>
      <c r="L352" s="14"/>
      <c r="M352" s="14"/>
      <c r="N352" s="11"/>
    </row>
    <row r="353" spans="2:14" s="5" customFormat="1" ht="15.75" customHeight="1">
      <c r="B353" s="285"/>
      <c r="C353" s="286"/>
      <c r="D353" s="287"/>
      <c r="E353" s="17" t="s">
        <v>13</v>
      </c>
      <c r="F353" s="13"/>
      <c r="G353" s="1320"/>
      <c r="H353" s="1320"/>
      <c r="I353" s="1320"/>
      <c r="J353" s="13" t="s">
        <v>15</v>
      </c>
      <c r="K353" s="12"/>
      <c r="L353" s="12"/>
      <c r="M353" s="12"/>
      <c r="N353" s="11"/>
    </row>
    <row r="354" spans="2:14" s="5" customFormat="1" ht="15.75" customHeight="1">
      <c r="B354" s="285"/>
      <c r="C354" s="286"/>
      <c r="D354" s="287"/>
      <c r="E354" s="17" t="s">
        <v>12</v>
      </c>
      <c r="F354" s="13"/>
      <c r="G354" s="1320"/>
      <c r="H354" s="1320"/>
      <c r="I354" s="1320"/>
      <c r="J354" s="13" t="s">
        <v>14</v>
      </c>
      <c r="K354" s="12"/>
      <c r="L354" s="12"/>
      <c r="M354" s="12"/>
      <c r="N354" s="11"/>
    </row>
    <row r="355" spans="2:14" s="5" customFormat="1" ht="15.75" customHeight="1">
      <c r="B355" s="285"/>
      <c r="C355" s="286"/>
      <c r="D355" s="287"/>
      <c r="E355" s="17" t="s">
        <v>10</v>
      </c>
      <c r="F355" s="13"/>
      <c r="G355" s="1320"/>
      <c r="H355" s="1320"/>
      <c r="I355" s="14"/>
      <c r="J355" s="1320" t="s">
        <v>11</v>
      </c>
      <c r="K355" s="1320"/>
      <c r="L355" s="1320"/>
      <c r="M355" s="1320"/>
      <c r="N355" s="11"/>
    </row>
    <row r="356" spans="2:14" s="5" customFormat="1" ht="15.75" customHeight="1">
      <c r="B356" s="285"/>
      <c r="C356" s="286"/>
      <c r="D356" s="287"/>
      <c r="E356" s="17" t="s">
        <v>8</v>
      </c>
      <c r="F356" s="13"/>
      <c r="G356" s="14"/>
      <c r="H356" s="14"/>
      <c r="I356" s="14"/>
      <c r="J356" s="1320" t="s">
        <v>9</v>
      </c>
      <c r="K356" s="1320"/>
      <c r="L356" s="1320"/>
      <c r="M356" s="1320"/>
      <c r="N356" s="1354"/>
    </row>
    <row r="357" spans="2:14" s="5" customFormat="1" ht="15.75" customHeight="1">
      <c r="B357" s="285"/>
      <c r="C357" s="286"/>
      <c r="D357" s="287"/>
      <c r="E357" s="1353" t="s">
        <v>7</v>
      </c>
      <c r="F357" s="1320"/>
      <c r="G357" s="1320"/>
      <c r="H357" s="1320"/>
      <c r="I357" s="14"/>
      <c r="J357" s="1329" t="s">
        <v>766</v>
      </c>
      <c r="K357" s="1329"/>
      <c r="L357" s="1329"/>
      <c r="M357" s="1329"/>
      <c r="N357" s="11"/>
    </row>
    <row r="358" spans="2:14" s="5" customFormat="1" ht="15.75" customHeight="1">
      <c r="B358" s="285"/>
      <c r="C358" s="286"/>
      <c r="D358" s="287"/>
      <c r="E358" s="17" t="s">
        <v>6</v>
      </c>
      <c r="F358" s="13"/>
      <c r="G358" s="1320"/>
      <c r="H358" s="1320"/>
      <c r="I358" s="1320"/>
      <c r="J358" s="1320" t="s">
        <v>767</v>
      </c>
      <c r="K358" s="1320"/>
      <c r="L358" s="1320"/>
      <c r="M358" s="1320"/>
      <c r="N358" s="11"/>
    </row>
    <row r="359" spans="2:14" s="5" customFormat="1" ht="15.75" customHeight="1">
      <c r="B359" s="285"/>
      <c r="C359" s="286"/>
      <c r="D359" s="287"/>
      <c r="E359" s="17" t="s">
        <v>5</v>
      </c>
      <c r="F359" s="13"/>
      <c r="G359" s="14"/>
      <c r="H359" s="14"/>
      <c r="I359" s="14"/>
      <c r="J359" s="1320" t="s">
        <v>768</v>
      </c>
      <c r="K359" s="1320"/>
      <c r="L359" s="1320"/>
      <c r="M359" s="1320"/>
      <c r="N359" s="1354"/>
    </row>
    <row r="360" spans="2:14" s="5" customFormat="1" ht="15.75" customHeight="1">
      <c r="B360" s="285"/>
      <c r="C360" s="286"/>
      <c r="D360" s="287"/>
      <c r="E360" s="17" t="s">
        <v>4</v>
      </c>
      <c r="F360" s="13"/>
      <c r="G360" s="14"/>
      <c r="H360" s="14"/>
      <c r="I360" s="14"/>
      <c r="J360" s="1320" t="s">
        <v>2</v>
      </c>
      <c r="K360" s="1320"/>
      <c r="L360" s="1320"/>
      <c r="M360" s="1320"/>
      <c r="N360" s="1354"/>
    </row>
    <row r="361" spans="2:14" s="5" customFormat="1" ht="15.75" customHeight="1">
      <c r="B361" s="285"/>
      <c r="C361" s="286"/>
      <c r="D361" s="287"/>
      <c r="E361" s="17" t="s">
        <v>3</v>
      </c>
      <c r="F361" s="13"/>
      <c r="G361" s="14"/>
      <c r="H361" s="14"/>
      <c r="I361" s="14"/>
      <c r="J361" s="13" t="s">
        <v>903</v>
      </c>
      <c r="K361" s="12"/>
      <c r="L361" s="12"/>
      <c r="M361" s="12"/>
      <c r="N361" s="11"/>
    </row>
    <row r="362" spans="2:14" s="5" customFormat="1" ht="15.75" customHeight="1">
      <c r="B362" s="285"/>
      <c r="C362" s="286"/>
      <c r="D362" s="287"/>
      <c r="E362" s="17"/>
      <c r="F362" s="6"/>
      <c r="G362" s="6"/>
      <c r="H362" s="6"/>
      <c r="I362" s="14"/>
      <c r="J362" s="1320" t="s">
        <v>860</v>
      </c>
      <c r="K362" s="1320"/>
      <c r="L362" s="1320"/>
      <c r="M362" s="1320"/>
      <c r="N362" s="11"/>
    </row>
    <row r="363" spans="2:14" s="5" customFormat="1" ht="15.75" customHeight="1">
      <c r="B363" s="285"/>
      <c r="C363" s="286"/>
      <c r="D363" s="287"/>
      <c r="E363" s="18"/>
      <c r="F363" s="6"/>
      <c r="G363" s="6"/>
      <c r="H363" s="6"/>
      <c r="I363" s="14"/>
      <c r="J363" s="1329" t="s">
        <v>769</v>
      </c>
      <c r="K363" s="1329"/>
      <c r="L363" s="1329"/>
      <c r="M363" s="1329"/>
      <c r="N363" s="11"/>
    </row>
    <row r="364" spans="2:14" s="5" customFormat="1" ht="15.75" customHeight="1">
      <c r="B364" s="285"/>
      <c r="C364" s="286"/>
      <c r="D364" s="287"/>
      <c r="E364" s="1409"/>
      <c r="F364" s="1405"/>
      <c r="G364" s="1405"/>
      <c r="H364" s="1405"/>
      <c r="I364" s="14"/>
      <c r="J364" s="1405"/>
      <c r="K364" s="1405"/>
      <c r="L364" s="1405"/>
      <c r="M364" s="1405"/>
      <c r="N364" s="11"/>
    </row>
    <row r="365" spans="2:14" s="5" customFormat="1" ht="15.75" customHeight="1">
      <c r="B365" s="285"/>
      <c r="C365" s="286"/>
      <c r="D365" s="287"/>
      <c r="E365" s="1314" t="str">
        <f>HYPERLINK("#'3 - PropCas Data Input'!Bh6","Back to P/C Input")</f>
        <v>Back to P/C Input</v>
      </c>
      <c r="F365" s="1315"/>
      <c r="G365" s="14"/>
      <c r="H365"/>
      <c r="I365"/>
      <c r="J365" s="1314" t="str">
        <f>HYPERLINK("#'5 - LifeHealth Data Input'!Bh3","Back to L/H Input")</f>
        <v>Back to L/H Input</v>
      </c>
      <c r="K365" s="1315"/>
      <c r="L365" s="1315"/>
      <c r="M365" s="247"/>
      <c r="N365" s="248"/>
    </row>
    <row r="366" spans="2:14" s="5" customFormat="1" ht="15.75" customHeight="1">
      <c r="B366" s="288"/>
      <c r="C366" s="289"/>
      <c r="D366" s="290"/>
      <c r="E366" s="10"/>
      <c r="F366" s="9"/>
      <c r="G366" s="9"/>
      <c r="H366" s="9"/>
      <c r="I366" s="9"/>
      <c r="J366" s="8"/>
      <c r="K366" s="8"/>
      <c r="L366" s="8"/>
      <c r="M366" s="8"/>
      <c r="N366" s="7"/>
    </row>
    <row r="367" spans="2:14" s="5" customFormat="1" ht="15">
      <c r="E367" s="6"/>
      <c r="F367" s="6"/>
      <c r="G367" s="6"/>
      <c r="H367" s="6"/>
      <c r="I367" s="6"/>
      <c r="J367" s="6"/>
      <c r="K367" s="6"/>
      <c r="L367" s="6"/>
      <c r="M367" s="6"/>
      <c r="N367" s="6"/>
    </row>
    <row r="368" spans="2:14" s="5" customFormat="1" ht="15">
      <c r="E368" s="6"/>
      <c r="F368" s="6"/>
      <c r="G368" s="6"/>
      <c r="H368" s="6"/>
      <c r="I368" s="6"/>
      <c r="J368" s="6"/>
      <c r="K368" s="6"/>
      <c r="L368" s="6"/>
      <c r="M368" s="6"/>
      <c r="N368" s="6"/>
    </row>
    <row r="369" spans="5:14" s="5" customFormat="1" ht="15">
      <c r="E369" s="6"/>
      <c r="F369" s="6"/>
      <c r="G369" s="6"/>
      <c r="H369" s="6"/>
      <c r="I369" s="6"/>
      <c r="J369" s="6"/>
      <c r="K369" s="6"/>
      <c r="L369" s="6"/>
      <c r="M369" s="6"/>
      <c r="N369" s="6"/>
    </row>
    <row r="370" spans="5:14" s="5" customFormat="1" ht="15">
      <c r="E370" s="6"/>
      <c r="F370" s="6"/>
      <c r="G370" s="6"/>
      <c r="H370" s="6"/>
      <c r="I370" s="6"/>
      <c r="J370" s="6"/>
      <c r="K370" s="6"/>
      <c r="L370" s="6"/>
      <c r="M370" s="6"/>
      <c r="N370" s="6"/>
    </row>
    <row r="371" spans="5:14" s="5" customFormat="1"/>
    <row r="372" spans="5:14" s="5" customFormat="1"/>
    <row r="373" spans="5:14" s="5" customFormat="1"/>
    <row r="374" spans="5:14" s="5" customFormat="1"/>
    <row r="375" spans="5:14" s="5" customFormat="1"/>
    <row r="376" spans="5:14" s="5" customFormat="1"/>
    <row r="377" spans="5:14" s="5" customFormat="1"/>
    <row r="378" spans="5:14" s="5" customFormat="1"/>
    <row r="379" spans="5:14" s="5" customFormat="1"/>
    <row r="380" spans="5:14" s="5" customFormat="1"/>
    <row r="381" spans="5:14" s="5" customFormat="1"/>
    <row r="382" spans="5:14" s="5" customFormat="1"/>
    <row r="383" spans="5:14" s="5" customFormat="1"/>
    <row r="384" spans="5:14" s="5" customFormat="1"/>
    <row r="385" s="5" customFormat="1"/>
    <row r="386" s="5" customFormat="1"/>
    <row r="387" s="5" customFormat="1"/>
    <row r="388" s="5" customFormat="1"/>
    <row r="389" s="5" customFormat="1"/>
    <row r="390" s="5" customFormat="1"/>
    <row r="391" s="5" customFormat="1"/>
    <row r="392" s="5" customFormat="1"/>
    <row r="393" s="5" customFormat="1"/>
    <row r="394" s="5" customFormat="1"/>
  </sheetData>
  <mergeCells count="235">
    <mergeCell ref="J365:L365"/>
    <mergeCell ref="H309:J309"/>
    <mergeCell ref="H311:J311"/>
    <mergeCell ref="H323:J323"/>
    <mergeCell ref="H326:J326"/>
    <mergeCell ref="H329:J329"/>
    <mergeCell ref="H332:J332"/>
    <mergeCell ref="H337:J337"/>
    <mergeCell ref="H341:J341"/>
    <mergeCell ref="E364:H364"/>
    <mergeCell ref="G353:I353"/>
    <mergeCell ref="G354:I354"/>
    <mergeCell ref="G358:I358"/>
    <mergeCell ref="J362:M362"/>
    <mergeCell ref="J363:M363"/>
    <mergeCell ref="J364:M364"/>
    <mergeCell ref="J360:N360"/>
    <mergeCell ref="E324:N325"/>
    <mergeCell ref="E365:F365"/>
    <mergeCell ref="E327:N328"/>
    <mergeCell ref="E309:G309"/>
    <mergeCell ref="E311:G311"/>
    <mergeCell ref="E323:G323"/>
    <mergeCell ref="J359:N359"/>
    <mergeCell ref="H64:I64"/>
    <mergeCell ref="H90:I90"/>
    <mergeCell ref="H92:I92"/>
    <mergeCell ref="H106:I106"/>
    <mergeCell ref="H111:I111"/>
    <mergeCell ref="H113:I113"/>
    <mergeCell ref="E107:N110"/>
    <mergeCell ref="E101:I101"/>
    <mergeCell ref="J101:N101"/>
    <mergeCell ref="E102:I102"/>
    <mergeCell ref="J102:N102"/>
    <mergeCell ref="E103:I103"/>
    <mergeCell ref="J103:N103"/>
    <mergeCell ref="J104:N104"/>
    <mergeCell ref="J105:N105"/>
    <mergeCell ref="E98:I98"/>
    <mergeCell ref="E133:N133"/>
    <mergeCell ref="E256:N259"/>
    <mergeCell ref="E119:F119"/>
    <mergeCell ref="E100:I100"/>
    <mergeCell ref="J100:N100"/>
    <mergeCell ref="E111:F111"/>
    <mergeCell ref="H116:I116"/>
    <mergeCell ref="E130:F130"/>
    <mergeCell ref="H134:I134"/>
    <mergeCell ref="H119:I119"/>
    <mergeCell ref="E158:F158"/>
    <mergeCell ref="E248:G248"/>
    <mergeCell ref="E249:G249"/>
    <mergeCell ref="E250:G250"/>
    <mergeCell ref="E253:G253"/>
    <mergeCell ref="E254:G254"/>
    <mergeCell ref="E255:G255"/>
    <mergeCell ref="E231:G231"/>
    <mergeCell ref="E236:G236"/>
    <mergeCell ref="E237:G237"/>
    <mergeCell ref="E238:G238"/>
    <mergeCell ref="H248:J248"/>
    <mergeCell ref="H238:J238"/>
    <mergeCell ref="E239:N247"/>
    <mergeCell ref="E232:N235"/>
    <mergeCell ref="H236:J236"/>
    <mergeCell ref="H229:J229"/>
    <mergeCell ref="E229:G229"/>
    <mergeCell ref="E230:G230"/>
    <mergeCell ref="H254:J254"/>
    <mergeCell ref="H255:J255"/>
    <mergeCell ref="E273:N274"/>
    <mergeCell ref="E267:G267"/>
    <mergeCell ref="E270:G270"/>
    <mergeCell ref="E271:G271"/>
    <mergeCell ref="H265:J265"/>
    <mergeCell ref="H270:J270"/>
    <mergeCell ref="H261:J261"/>
    <mergeCell ref="H266:J266"/>
    <mergeCell ref="E265:G265"/>
    <mergeCell ref="E266:G266"/>
    <mergeCell ref="E262:G262"/>
    <mergeCell ref="E260:G260"/>
    <mergeCell ref="E261:G261"/>
    <mergeCell ref="H250:J250"/>
    <mergeCell ref="E251:N252"/>
    <mergeCell ref="E306:N308"/>
    <mergeCell ref="E294:N305"/>
    <mergeCell ref="E290:N292"/>
    <mergeCell ref="E282:N284"/>
    <mergeCell ref="E276:N276"/>
    <mergeCell ref="E278:N280"/>
    <mergeCell ref="H260:J260"/>
    <mergeCell ref="E329:G329"/>
    <mergeCell ref="E332:G332"/>
    <mergeCell ref="E286:N288"/>
    <mergeCell ref="H271:J271"/>
    <mergeCell ref="H262:J262"/>
    <mergeCell ref="H267:J267"/>
    <mergeCell ref="H272:J272"/>
    <mergeCell ref="H275:J275"/>
    <mergeCell ref="E263:N264"/>
    <mergeCell ref="E268:N269"/>
    <mergeCell ref="E330:N331"/>
    <mergeCell ref="E272:G272"/>
    <mergeCell ref="E275:G275"/>
    <mergeCell ref="E326:G326"/>
    <mergeCell ref="H344:J344"/>
    <mergeCell ref="J358:M358"/>
    <mergeCell ref="E344:G344"/>
    <mergeCell ref="E337:G337"/>
    <mergeCell ref="E341:G341"/>
    <mergeCell ref="J355:M355"/>
    <mergeCell ref="J356:N356"/>
    <mergeCell ref="E310:N310"/>
    <mergeCell ref="G355:H355"/>
    <mergeCell ref="J349:M349"/>
    <mergeCell ref="J357:M357"/>
    <mergeCell ref="E342:N343"/>
    <mergeCell ref="E345:N347"/>
    <mergeCell ref="E318:N319"/>
    <mergeCell ref="E315:N316"/>
    <mergeCell ref="E321:N322"/>
    <mergeCell ref="E312:N313"/>
    <mergeCell ref="E349:H349"/>
    <mergeCell ref="E357:H357"/>
    <mergeCell ref="E338:N340"/>
    <mergeCell ref="E333:N336"/>
    <mergeCell ref="H132:I132"/>
    <mergeCell ref="E32:N34"/>
    <mergeCell ref="E221:N223"/>
    <mergeCell ref="B192:D197"/>
    <mergeCell ref="B198:D204"/>
    <mergeCell ref="B205:D210"/>
    <mergeCell ref="B211:D215"/>
    <mergeCell ref="E148:N150"/>
    <mergeCell ref="E152:N153"/>
    <mergeCell ref="J98:N98"/>
    <mergeCell ref="H154:I154"/>
    <mergeCell ref="H162:I162"/>
    <mergeCell ref="E162:F162"/>
    <mergeCell ref="E155:N157"/>
    <mergeCell ref="E154:F154"/>
    <mergeCell ref="E159:N161"/>
    <mergeCell ref="E64:F64"/>
    <mergeCell ref="E132:F132"/>
    <mergeCell ref="E106:F106"/>
    <mergeCell ref="E96:I96"/>
    <mergeCell ref="J96:N96"/>
    <mergeCell ref="E97:I97"/>
    <mergeCell ref="J97:N97"/>
    <mergeCell ref="H136:I136"/>
    <mergeCell ref="B227:D227"/>
    <mergeCell ref="E227:N228"/>
    <mergeCell ref="B216:D220"/>
    <mergeCell ref="E192:N197"/>
    <mergeCell ref="E198:N204"/>
    <mergeCell ref="E205:N210"/>
    <mergeCell ref="E211:N215"/>
    <mergeCell ref="E216:N220"/>
    <mergeCell ref="B163:D172"/>
    <mergeCell ref="B173:D178"/>
    <mergeCell ref="B179:D181"/>
    <mergeCell ref="B182:D186"/>
    <mergeCell ref="B187:D191"/>
    <mergeCell ref="E182:N186"/>
    <mergeCell ref="E173:N178"/>
    <mergeCell ref="E179:N181"/>
    <mergeCell ref="H224:J224"/>
    <mergeCell ref="E187:N191"/>
    <mergeCell ref="E224:G224"/>
    <mergeCell ref="E225:G225"/>
    <mergeCell ref="E226:G226"/>
    <mergeCell ref="E6:N9"/>
    <mergeCell ref="E11:N13"/>
    <mergeCell ref="E15:N16"/>
    <mergeCell ref="E24:N27"/>
    <mergeCell ref="E18:N19"/>
    <mergeCell ref="E28:F28"/>
    <mergeCell ref="E31:F31"/>
    <mergeCell ref="E10:F10"/>
    <mergeCell ref="E14:F14"/>
    <mergeCell ref="E17:F17"/>
    <mergeCell ref="E20:F20"/>
    <mergeCell ref="E23:F23"/>
    <mergeCell ref="E29:N30"/>
    <mergeCell ref="H14:I14"/>
    <mergeCell ref="Q10:R10"/>
    <mergeCell ref="H17:I17"/>
    <mergeCell ref="H20:I20"/>
    <mergeCell ref="H23:I23"/>
    <mergeCell ref="E21:N22"/>
    <mergeCell ref="H31:I31"/>
    <mergeCell ref="H28:I28"/>
    <mergeCell ref="H10:I10"/>
    <mergeCell ref="E120:N129"/>
    <mergeCell ref="E117:N118"/>
    <mergeCell ref="E65:N65"/>
    <mergeCell ref="E67:F67"/>
    <mergeCell ref="E68:F68"/>
    <mergeCell ref="E70:N73"/>
    <mergeCell ref="E75:N77"/>
    <mergeCell ref="E79:N83"/>
    <mergeCell ref="E85:N89"/>
    <mergeCell ref="E90:F90"/>
    <mergeCell ref="E91:N91"/>
    <mergeCell ref="E93:N93"/>
    <mergeCell ref="E99:I99"/>
    <mergeCell ref="J99:N99"/>
    <mergeCell ref="E112:N112"/>
    <mergeCell ref="E92:F92"/>
    <mergeCell ref="E131:N131"/>
    <mergeCell ref="E113:F113"/>
    <mergeCell ref="E116:F116"/>
    <mergeCell ref="H253:J253"/>
    <mergeCell ref="H225:J225"/>
    <mergeCell ref="H230:J230"/>
    <mergeCell ref="H237:J237"/>
    <mergeCell ref="H249:J249"/>
    <mergeCell ref="H226:J226"/>
    <mergeCell ref="H231:J231"/>
    <mergeCell ref="E114:N115"/>
    <mergeCell ref="E143:N146"/>
    <mergeCell ref="E137:N141"/>
    <mergeCell ref="H142:I142"/>
    <mergeCell ref="H147:I147"/>
    <mergeCell ref="H151:I151"/>
    <mergeCell ref="E134:F134"/>
    <mergeCell ref="E135:N135"/>
    <mergeCell ref="E136:F136"/>
    <mergeCell ref="E142:F142"/>
    <mergeCell ref="E147:F147"/>
    <mergeCell ref="E151:F151"/>
    <mergeCell ref="H158:I158"/>
    <mergeCell ref="H130:I130"/>
  </mergeCells>
  <hyperlinks>
    <hyperlink ref="H10:I10" location="'5 - LifeHealth Data Input'!A3" display="Back to L/H Input"/>
    <hyperlink ref="H14:I14" location="'5 - LifeHealth Data Input'!B3" display="Back to L/H Input"/>
    <hyperlink ref="H17:I17" location="'5 - LifeHealth Data Input'!C3" display="Back to L/H Input"/>
    <hyperlink ref="H20:I20" location="'5 - LifeHealth Data Input'!D3" display="Back to L/H Input"/>
    <hyperlink ref="H23:I23" location="'5 - LifeHealth Data Input'!E3" display="Back to L/H Input"/>
    <hyperlink ref="H28:I28" location="'5 - LifeHealth Data Input'!F3" display="Back to L/H Input"/>
    <hyperlink ref="H31:I31" location="'5 - LifeHealth Data Input'!G3" display="Back to L/H Input"/>
    <hyperlink ref="H64:I64" location="'5 - LifeHealth Data Input'!H3" display="Back to L/H Input"/>
    <hyperlink ref="H90:I90" location="'5 - LifeHealth Data Input'!I3" display="Back to L/H Input"/>
    <hyperlink ref="H92:I92" location="'5 - LifeHealth Data Input'!J3" display="Back to L/H Input"/>
    <hyperlink ref="H106:I106" location="'5 - LifeHealth Data Input'!K3" display="Back to L/H Input"/>
    <hyperlink ref="H111:I111" location="'5 - LifeHealth Data Input'!L3" display="Back to L/H Input"/>
    <hyperlink ref="H113:I113" location="'5 - LifeHealth Data Input'!M3" display="Back to L/H Input"/>
    <hyperlink ref="H116:I116" location="'5 - LifeHealth Data Input'!N3" display="Back to L/H Input"/>
    <hyperlink ref="H119:I119" location="'5 - LifeHealth Data Input'!O3" display="Back to L/H Input"/>
    <hyperlink ref="H130:I130" location="'5 - LifeHealth Data Input'!P3" display="Back to L/H Input"/>
    <hyperlink ref="H132:I132" location="'5 - LifeHealth Data Input'!Q3" display="Back to L/H Input"/>
    <hyperlink ref="H134:I134" location="'5 - LifeHealth Data Input'!R3" display="Back to L/H Input"/>
    <hyperlink ref="H136:I136" location="'5 - LifeHealth Data Input'!S3" display="Back to L/H Input"/>
    <hyperlink ref="H142:I142" location="'5 - LifeHealth Data Input'!T3" display="Back to L/H Input"/>
    <hyperlink ref="H147:I147" location="'5 - LifeHealth Data Input'!U3" display="Back to L/H Input"/>
    <hyperlink ref="H151:I151" location="'5 - LifeHealth Data Input'!V3" display="Back to L/H Input"/>
    <hyperlink ref="H154:I154" location="'5 - LifeHealth Data Input'!W3" display="Back to L/H Input"/>
    <hyperlink ref="H158:I158" location="'5 - LifeHealth Data Input'!X3" display="Back to L/H Input"/>
    <hyperlink ref="H162:I162" location="'5 - LifeHealth Data Input'!Y3" display="Back to L/H Input"/>
  </hyperlinks>
  <printOptions horizontalCentered="1" verticalCentered="1"/>
  <pageMargins left="0.5" right="0.5" top="0.75" bottom="0.7" header="0.5" footer="0.02"/>
  <pageSetup scale="80" orientation="landscape" horizontalDpi="300" verticalDpi="300" r:id="rId1"/>
  <headerFooter alignWithMargins="0">
    <oddFooter>&amp;R&amp;12&amp;P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E47"/>
  <sheetViews>
    <sheetView zoomScaleNormal="100" workbookViewId="0">
      <pane ySplit="4" topLeftCell="A5" activePane="bottomLeft" state="frozen"/>
      <selection pane="bottomLeft"/>
    </sheetView>
  </sheetViews>
  <sheetFormatPr defaultColWidth="9.140625" defaultRowHeight="15"/>
  <cols>
    <col min="1" max="1" width="3.5703125" style="124" customWidth="1"/>
    <col min="2" max="2" width="38.42578125" style="124" customWidth="1"/>
    <col min="3" max="3" width="17.42578125" style="124" customWidth="1"/>
    <col min="4" max="4" width="54.140625" style="124" customWidth="1"/>
    <col min="5" max="5" width="139.42578125" style="124" customWidth="1"/>
    <col min="6" max="16384" width="9.140625" style="124"/>
  </cols>
  <sheetData>
    <row r="1" spans="1:5" ht="27" customHeight="1">
      <c r="A1" s="575"/>
      <c r="B1" s="576" t="s">
        <v>704</v>
      </c>
      <c r="C1" s="577"/>
      <c r="D1" s="578" t="s">
        <v>1067</v>
      </c>
      <c r="E1" s="560"/>
    </row>
    <row r="2" spans="1:5" ht="15.75" customHeight="1">
      <c r="A2" s="571"/>
      <c r="B2" s="568" t="s">
        <v>312</v>
      </c>
      <c r="C2" s="569"/>
      <c r="D2" s="579" t="s">
        <v>783</v>
      </c>
      <c r="E2" s="570"/>
    </row>
    <row r="3" spans="1:5" ht="8.25" customHeight="1" thickBot="1">
      <c r="A3" s="580"/>
      <c r="B3" s="581"/>
      <c r="C3" s="582"/>
      <c r="D3" s="583"/>
      <c r="E3" s="584"/>
    </row>
    <row r="4" spans="1:5" ht="18" customHeight="1">
      <c r="A4" s="1426" t="s">
        <v>311</v>
      </c>
      <c r="B4" s="1427"/>
      <c r="C4" s="136" t="s">
        <v>310</v>
      </c>
      <c r="D4" s="137" t="s">
        <v>309</v>
      </c>
      <c r="E4" s="136" t="s">
        <v>308</v>
      </c>
    </row>
    <row r="5" spans="1:5" s="640" customFormat="1" ht="15" customHeight="1">
      <c r="A5" s="1428" t="s">
        <v>307</v>
      </c>
      <c r="B5" s="1429"/>
      <c r="C5" s="637">
        <v>100</v>
      </c>
      <c r="D5" s="638" t="s">
        <v>306</v>
      </c>
      <c r="E5" s="639" t="s">
        <v>305</v>
      </c>
    </row>
    <row r="6" spans="1:5" s="640" customFormat="1" ht="15" customHeight="1">
      <c r="A6" s="1428" t="s">
        <v>304</v>
      </c>
      <c r="B6" s="1429"/>
      <c r="C6" s="637">
        <v>101</v>
      </c>
      <c r="D6" s="638" t="s">
        <v>303</v>
      </c>
      <c r="E6" s="132" t="s">
        <v>302</v>
      </c>
    </row>
    <row r="7" spans="1:5" s="640" customFormat="1" ht="15" customHeight="1">
      <c r="A7" s="1428" t="s">
        <v>301</v>
      </c>
      <c r="B7" s="1429"/>
      <c r="C7" s="641">
        <v>102</v>
      </c>
      <c r="D7" s="642" t="s">
        <v>300</v>
      </c>
      <c r="E7" s="126" t="s">
        <v>299</v>
      </c>
    </row>
    <row r="8" spans="1:5" s="640" customFormat="1" ht="15" customHeight="1">
      <c r="A8" s="1424" t="s">
        <v>290</v>
      </c>
      <c r="B8" s="1425"/>
      <c r="C8" s="643">
        <v>201</v>
      </c>
      <c r="D8" s="642" t="s">
        <v>298</v>
      </c>
      <c r="E8" s="126" t="s">
        <v>297</v>
      </c>
    </row>
    <row r="9" spans="1:5" s="640" customFormat="1" ht="15" customHeight="1">
      <c r="A9" s="1424" t="s">
        <v>290</v>
      </c>
      <c r="B9" s="1425"/>
      <c r="C9" s="643">
        <v>202</v>
      </c>
      <c r="D9" s="642" t="s">
        <v>296</v>
      </c>
      <c r="E9" s="126" t="s">
        <v>295</v>
      </c>
    </row>
    <row r="10" spans="1:5" s="640" customFormat="1" ht="15" customHeight="1">
      <c r="A10" s="1424" t="s">
        <v>290</v>
      </c>
      <c r="B10" s="1425"/>
      <c r="C10" s="643">
        <v>203</v>
      </c>
      <c r="D10" s="642" t="s">
        <v>294</v>
      </c>
      <c r="E10" s="126" t="s">
        <v>293</v>
      </c>
    </row>
    <row r="11" spans="1:5" s="640" customFormat="1" ht="15" customHeight="1">
      <c r="A11" s="1424" t="s">
        <v>290</v>
      </c>
      <c r="B11" s="1425"/>
      <c r="C11" s="641">
        <v>204</v>
      </c>
      <c r="D11" s="642" t="s">
        <v>292</v>
      </c>
      <c r="E11" s="126" t="s">
        <v>291</v>
      </c>
    </row>
    <row r="12" spans="1:5" s="640" customFormat="1" ht="15" customHeight="1">
      <c r="A12" s="1424" t="s">
        <v>290</v>
      </c>
      <c r="B12" s="1425"/>
      <c r="C12" s="643">
        <v>206</v>
      </c>
      <c r="D12" s="642" t="s">
        <v>289</v>
      </c>
      <c r="E12" s="126" t="s">
        <v>288</v>
      </c>
    </row>
    <row r="13" spans="1:5" s="640" customFormat="1" ht="15" customHeight="1">
      <c r="A13" s="1430" t="s">
        <v>279</v>
      </c>
      <c r="B13" s="1431"/>
      <c r="C13" s="643">
        <v>301</v>
      </c>
      <c r="D13" s="642" t="s">
        <v>287</v>
      </c>
      <c r="E13" s="126" t="s">
        <v>286</v>
      </c>
    </row>
    <row r="14" spans="1:5" s="640" customFormat="1" ht="15" customHeight="1">
      <c r="A14" s="1430" t="s">
        <v>279</v>
      </c>
      <c r="B14" s="1431"/>
      <c r="C14" s="643">
        <v>302</v>
      </c>
      <c r="D14" s="642" t="s">
        <v>285</v>
      </c>
      <c r="E14" s="131" t="s">
        <v>284</v>
      </c>
    </row>
    <row r="15" spans="1:5" s="640" customFormat="1" ht="15" customHeight="1">
      <c r="A15" s="1430" t="s">
        <v>279</v>
      </c>
      <c r="B15" s="1431"/>
      <c r="C15" s="641">
        <v>303</v>
      </c>
      <c r="D15" s="642" t="s">
        <v>283</v>
      </c>
      <c r="E15" s="127" t="s">
        <v>282</v>
      </c>
    </row>
    <row r="16" spans="1:5" s="640" customFormat="1" ht="15" customHeight="1">
      <c r="A16" s="1430" t="s">
        <v>279</v>
      </c>
      <c r="B16" s="1431"/>
      <c r="C16" s="643">
        <v>304</v>
      </c>
      <c r="D16" s="642" t="s">
        <v>281</v>
      </c>
      <c r="E16" s="127" t="s">
        <v>280</v>
      </c>
    </row>
    <row r="17" spans="1:5" s="640" customFormat="1" ht="15" customHeight="1">
      <c r="A17" s="1430" t="s">
        <v>278</v>
      </c>
      <c r="B17" s="1431"/>
      <c r="C17" s="643">
        <v>401</v>
      </c>
      <c r="D17" s="642" t="s">
        <v>278</v>
      </c>
      <c r="E17" s="126" t="s">
        <v>277</v>
      </c>
    </row>
    <row r="18" spans="1:5" s="640" customFormat="1" ht="15" customHeight="1">
      <c r="A18" s="1434" t="s">
        <v>273</v>
      </c>
      <c r="B18" s="1435"/>
      <c r="C18" s="641">
        <v>502</v>
      </c>
      <c r="D18" s="642" t="s">
        <v>276</v>
      </c>
      <c r="E18" s="644" t="s">
        <v>788</v>
      </c>
    </row>
    <row r="19" spans="1:5" s="640" customFormat="1" ht="15" customHeight="1">
      <c r="A19" s="1434" t="s">
        <v>273</v>
      </c>
      <c r="B19" s="1435"/>
      <c r="C19" s="643">
        <v>503</v>
      </c>
      <c r="D19" s="642" t="s">
        <v>275</v>
      </c>
      <c r="E19" s="652" t="s">
        <v>791</v>
      </c>
    </row>
    <row r="20" spans="1:5" s="640" customFormat="1" ht="15" customHeight="1">
      <c r="A20" s="1434" t="s">
        <v>273</v>
      </c>
      <c r="B20" s="1435"/>
      <c r="C20" s="643">
        <v>504</v>
      </c>
      <c r="D20" s="642" t="s">
        <v>274</v>
      </c>
      <c r="E20" s="652" t="s">
        <v>793</v>
      </c>
    </row>
    <row r="21" spans="1:5" s="640" customFormat="1" ht="15" customHeight="1">
      <c r="A21" s="1434" t="s">
        <v>273</v>
      </c>
      <c r="B21" s="1435"/>
      <c r="C21" s="641">
        <v>505</v>
      </c>
      <c r="D21" s="642" t="s">
        <v>272</v>
      </c>
      <c r="E21" s="639" t="s">
        <v>271</v>
      </c>
    </row>
    <row r="22" spans="1:5" s="640" customFormat="1" ht="15" customHeight="1">
      <c r="A22" s="1432" t="s">
        <v>264</v>
      </c>
      <c r="B22" s="1433"/>
      <c r="C22" s="641">
        <v>520</v>
      </c>
      <c r="D22" s="642" t="s">
        <v>270</v>
      </c>
      <c r="E22" s="126" t="s">
        <v>269</v>
      </c>
    </row>
    <row r="23" spans="1:5" s="640" customFormat="1" ht="15" customHeight="1">
      <c r="A23" s="1432" t="s">
        <v>264</v>
      </c>
      <c r="B23" s="1433"/>
      <c r="C23" s="641">
        <v>521</v>
      </c>
      <c r="D23" s="642" t="s">
        <v>268</v>
      </c>
      <c r="E23" s="126" t="s">
        <v>267</v>
      </c>
    </row>
    <row r="24" spans="1:5" s="640" customFormat="1" ht="15" customHeight="1">
      <c r="A24" s="1432" t="s">
        <v>264</v>
      </c>
      <c r="B24" s="1433"/>
      <c r="C24" s="641">
        <v>522</v>
      </c>
      <c r="D24" s="642" t="s">
        <v>266</v>
      </c>
      <c r="E24" s="645" t="s">
        <v>265</v>
      </c>
    </row>
    <row r="25" spans="1:5" s="640" customFormat="1" ht="15" customHeight="1">
      <c r="A25" s="1438" t="s">
        <v>264</v>
      </c>
      <c r="B25" s="1439"/>
      <c r="C25" s="646">
        <v>523</v>
      </c>
      <c r="D25" s="647" t="s">
        <v>870</v>
      </c>
      <c r="E25" s="645" t="s">
        <v>263</v>
      </c>
    </row>
    <row r="26" spans="1:5" s="640" customFormat="1" ht="15" customHeight="1">
      <c r="A26" s="1436" t="s">
        <v>256</v>
      </c>
      <c r="B26" s="1437"/>
      <c r="C26" s="643">
        <v>601</v>
      </c>
      <c r="D26" s="642" t="s">
        <v>262</v>
      </c>
      <c r="E26" s="127" t="s">
        <v>261</v>
      </c>
    </row>
    <row r="27" spans="1:5" s="640" customFormat="1" ht="15" customHeight="1">
      <c r="A27" s="1436" t="s">
        <v>256</v>
      </c>
      <c r="B27" s="1437"/>
      <c r="C27" s="643">
        <v>602</v>
      </c>
      <c r="D27" s="642" t="s">
        <v>260</v>
      </c>
      <c r="E27" s="127" t="s">
        <v>259</v>
      </c>
    </row>
    <row r="28" spans="1:5" s="640" customFormat="1" ht="15" customHeight="1">
      <c r="A28" s="1436" t="s">
        <v>256</v>
      </c>
      <c r="B28" s="1437"/>
      <c r="C28" s="643">
        <v>603</v>
      </c>
      <c r="D28" s="642" t="s">
        <v>258</v>
      </c>
      <c r="E28" s="126" t="s">
        <v>257</v>
      </c>
    </row>
    <row r="29" spans="1:5" s="640" customFormat="1" ht="15" customHeight="1">
      <c r="A29" s="1436" t="s">
        <v>256</v>
      </c>
      <c r="B29" s="1437"/>
      <c r="C29" s="641">
        <v>604</v>
      </c>
      <c r="D29" s="642" t="s">
        <v>255</v>
      </c>
      <c r="E29" s="126" t="s">
        <v>254</v>
      </c>
    </row>
    <row r="30" spans="1:5" s="640" customFormat="1" ht="15" customHeight="1">
      <c r="A30" s="1442" t="s">
        <v>247</v>
      </c>
      <c r="B30" s="1443"/>
      <c r="C30" s="643">
        <v>701</v>
      </c>
      <c r="D30" s="642" t="s">
        <v>253</v>
      </c>
      <c r="E30" s="127" t="s">
        <v>252</v>
      </c>
    </row>
    <row r="31" spans="1:5" s="640" customFormat="1" ht="15" customHeight="1">
      <c r="A31" s="1442" t="s">
        <v>247</v>
      </c>
      <c r="B31" s="1443"/>
      <c r="C31" s="643">
        <v>702</v>
      </c>
      <c r="D31" s="642" t="s">
        <v>251</v>
      </c>
      <c r="E31" s="127" t="s">
        <v>250</v>
      </c>
    </row>
    <row r="32" spans="1:5" s="640" customFormat="1" ht="15" customHeight="1">
      <c r="A32" s="1442" t="s">
        <v>247</v>
      </c>
      <c r="B32" s="1443"/>
      <c r="C32" s="643">
        <v>703</v>
      </c>
      <c r="D32" s="642" t="s">
        <v>249</v>
      </c>
      <c r="E32" s="127" t="s">
        <v>248</v>
      </c>
    </row>
    <row r="33" spans="1:5" s="640" customFormat="1" ht="15" customHeight="1">
      <c r="A33" s="1442" t="s">
        <v>247</v>
      </c>
      <c r="B33" s="1443"/>
      <c r="C33" s="643">
        <v>704</v>
      </c>
      <c r="D33" s="642" t="s">
        <v>246</v>
      </c>
      <c r="E33" s="127" t="s">
        <v>245</v>
      </c>
    </row>
    <row r="34" spans="1:5" s="640" customFormat="1" ht="15" customHeight="1">
      <c r="A34" s="1442" t="s">
        <v>238</v>
      </c>
      <c r="B34" s="1443"/>
      <c r="C34" s="641">
        <v>706</v>
      </c>
      <c r="D34" s="642" t="s">
        <v>244</v>
      </c>
      <c r="E34" s="126" t="s">
        <v>243</v>
      </c>
    </row>
    <row r="35" spans="1:5" s="640" customFormat="1" ht="15" customHeight="1">
      <c r="A35" s="1442" t="s">
        <v>238</v>
      </c>
      <c r="B35" s="1443"/>
      <c r="C35" s="641">
        <v>707</v>
      </c>
      <c r="D35" s="642" t="s">
        <v>242</v>
      </c>
      <c r="E35" s="126" t="s">
        <v>241</v>
      </c>
    </row>
    <row r="36" spans="1:5" s="640" customFormat="1" ht="15" customHeight="1">
      <c r="A36" s="1442" t="s">
        <v>238</v>
      </c>
      <c r="B36" s="1443"/>
      <c r="C36" s="641">
        <v>708</v>
      </c>
      <c r="D36" s="642" t="s">
        <v>240</v>
      </c>
      <c r="E36" s="126" t="s">
        <v>239</v>
      </c>
    </row>
    <row r="37" spans="1:5" s="640" customFormat="1" ht="15" customHeight="1">
      <c r="A37" s="1442" t="s">
        <v>238</v>
      </c>
      <c r="B37" s="1443"/>
      <c r="C37" s="641">
        <v>709</v>
      </c>
      <c r="D37" s="642" t="s">
        <v>237</v>
      </c>
      <c r="E37" s="126" t="s">
        <v>236</v>
      </c>
    </row>
    <row r="38" spans="1:5" s="640" customFormat="1" ht="15" customHeight="1">
      <c r="A38" s="1440" t="s">
        <v>229</v>
      </c>
      <c r="B38" s="1441"/>
      <c r="C38" s="641">
        <v>801</v>
      </c>
      <c r="D38" s="642" t="s">
        <v>235</v>
      </c>
      <c r="E38" s="126" t="s">
        <v>234</v>
      </c>
    </row>
    <row r="39" spans="1:5" s="640" customFormat="1" ht="15" customHeight="1">
      <c r="A39" s="1440" t="s">
        <v>229</v>
      </c>
      <c r="B39" s="1441"/>
      <c r="C39" s="641">
        <v>802</v>
      </c>
      <c r="D39" s="642" t="s">
        <v>233</v>
      </c>
      <c r="E39" s="126" t="s">
        <v>232</v>
      </c>
    </row>
    <row r="40" spans="1:5" s="640" customFormat="1" ht="15" customHeight="1">
      <c r="A40" s="1440" t="s">
        <v>229</v>
      </c>
      <c r="B40" s="1441"/>
      <c r="C40" s="641">
        <v>803</v>
      </c>
      <c r="D40" s="642" t="s">
        <v>231</v>
      </c>
      <c r="E40" s="126" t="s">
        <v>230</v>
      </c>
    </row>
    <row r="41" spans="1:5" s="640" customFormat="1" ht="15" customHeight="1">
      <c r="A41" s="1440" t="s">
        <v>229</v>
      </c>
      <c r="B41" s="1441"/>
      <c r="C41" s="641">
        <v>804</v>
      </c>
      <c r="D41" s="642" t="s">
        <v>228</v>
      </c>
      <c r="E41" s="126" t="s">
        <v>227</v>
      </c>
    </row>
    <row r="42" spans="1:5" s="640" customFormat="1" ht="15" customHeight="1">
      <c r="A42" s="1444" t="s">
        <v>220</v>
      </c>
      <c r="B42" s="1445"/>
      <c r="C42" s="641">
        <v>950</v>
      </c>
      <c r="D42" s="642" t="s">
        <v>226</v>
      </c>
      <c r="E42" s="648" t="s">
        <v>225</v>
      </c>
    </row>
    <row r="43" spans="1:5" s="640" customFormat="1" ht="15" customHeight="1">
      <c r="A43" s="1444" t="s">
        <v>220</v>
      </c>
      <c r="B43" s="1445"/>
      <c r="C43" s="641">
        <v>951</v>
      </c>
      <c r="D43" s="649" t="s">
        <v>135</v>
      </c>
      <c r="E43" s="648" t="s">
        <v>224</v>
      </c>
    </row>
    <row r="44" spans="1:5" s="640" customFormat="1" ht="15" customHeight="1">
      <c r="A44" s="1444" t="s">
        <v>220</v>
      </c>
      <c r="B44" s="1445"/>
      <c r="C44" s="650">
        <v>952</v>
      </c>
      <c r="D44" s="649" t="s">
        <v>134</v>
      </c>
      <c r="E44" s="639" t="s">
        <v>223</v>
      </c>
    </row>
    <row r="45" spans="1:5" s="640" customFormat="1" ht="15" customHeight="1">
      <c r="A45" s="1444" t="s">
        <v>220</v>
      </c>
      <c r="B45" s="1445"/>
      <c r="C45" s="653">
        <v>953</v>
      </c>
      <c r="D45" s="649" t="s">
        <v>136</v>
      </c>
      <c r="E45" s="654" t="s">
        <v>222</v>
      </c>
    </row>
    <row r="46" spans="1:5" s="640" customFormat="1" ht="15" customHeight="1">
      <c r="A46" s="1444" t="s">
        <v>220</v>
      </c>
      <c r="B46" s="1445"/>
      <c r="C46" s="650">
        <v>954</v>
      </c>
      <c r="D46" s="649" t="s">
        <v>137</v>
      </c>
      <c r="E46" s="651" t="s">
        <v>221</v>
      </c>
    </row>
    <row r="47" spans="1:5" s="640" customFormat="1" ht="15" customHeight="1">
      <c r="A47" s="1444" t="s">
        <v>220</v>
      </c>
      <c r="B47" s="1445"/>
      <c r="C47" s="650">
        <v>955</v>
      </c>
      <c r="D47" s="649" t="s">
        <v>138</v>
      </c>
      <c r="E47" s="639" t="s">
        <v>219</v>
      </c>
    </row>
  </sheetData>
  <mergeCells count="44">
    <mergeCell ref="A47:B47"/>
    <mergeCell ref="A41:B41"/>
    <mergeCell ref="A42:B42"/>
    <mergeCell ref="A43:B43"/>
    <mergeCell ref="A44:B44"/>
    <mergeCell ref="A45:B45"/>
    <mergeCell ref="A46:B46"/>
    <mergeCell ref="A40:B40"/>
    <mergeCell ref="A30:B30"/>
    <mergeCell ref="A31:B31"/>
    <mergeCell ref="A32:B32"/>
    <mergeCell ref="A33:B33"/>
    <mergeCell ref="A39:B39"/>
    <mergeCell ref="A34:B34"/>
    <mergeCell ref="A35:B35"/>
    <mergeCell ref="A36:B36"/>
    <mergeCell ref="A37:B37"/>
    <mergeCell ref="A38:B38"/>
    <mergeCell ref="A29:B29"/>
    <mergeCell ref="A25:B25"/>
    <mergeCell ref="A26:B26"/>
    <mergeCell ref="A27:B27"/>
    <mergeCell ref="A28:B28"/>
    <mergeCell ref="A13:B13"/>
    <mergeCell ref="A14:B14"/>
    <mergeCell ref="A15:B15"/>
    <mergeCell ref="A23:B23"/>
    <mergeCell ref="A24:B24"/>
    <mergeCell ref="A17:B17"/>
    <mergeCell ref="A16:B16"/>
    <mergeCell ref="A18:B18"/>
    <mergeCell ref="A19:B19"/>
    <mergeCell ref="A20:B20"/>
    <mergeCell ref="A21:B21"/>
    <mergeCell ref="A22:B22"/>
    <mergeCell ref="A12:B12"/>
    <mergeCell ref="A4:B4"/>
    <mergeCell ref="A5:B5"/>
    <mergeCell ref="A6:B6"/>
    <mergeCell ref="A7:B7"/>
    <mergeCell ref="A8:B8"/>
    <mergeCell ref="A9:B9"/>
    <mergeCell ref="A10:B10"/>
    <mergeCell ref="A11:B11"/>
  </mergeCells>
  <pageMargins left="0.7" right="0.7" top="0.75" bottom="0.75" header="0.3" footer="0.3"/>
  <pageSetup scale="9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99"/>
  </sheetPr>
  <dimension ref="A1:F75"/>
  <sheetViews>
    <sheetView zoomScaleNormal="100" workbookViewId="0"/>
  </sheetViews>
  <sheetFormatPr defaultColWidth="9.140625" defaultRowHeight="15"/>
  <cols>
    <col min="1" max="1" width="3.5703125" style="124" customWidth="1"/>
    <col min="2" max="2" width="38.42578125" style="124" customWidth="1"/>
    <col min="3" max="3" width="17.42578125" style="124" customWidth="1"/>
    <col min="4" max="4" width="26.5703125" style="124" customWidth="1"/>
    <col min="5" max="5" width="63.7109375" style="124" customWidth="1"/>
    <col min="6" max="6" width="100.140625" style="124" customWidth="1"/>
    <col min="7" max="16384" width="9.140625" style="124"/>
  </cols>
  <sheetData>
    <row r="1" spans="1:6" ht="27">
      <c r="A1" s="315"/>
      <c r="B1" s="316" t="s">
        <v>704</v>
      </c>
      <c r="C1" s="317"/>
      <c r="D1" s="317"/>
      <c r="E1" s="318" t="s">
        <v>1068</v>
      </c>
      <c r="F1" s="319"/>
    </row>
    <row r="2" spans="1:6" ht="15.75" customHeight="1">
      <c r="A2" s="320"/>
      <c r="B2" s="260" t="s">
        <v>312</v>
      </c>
      <c r="C2" s="321"/>
      <c r="D2" s="321"/>
      <c r="E2" s="322" t="s">
        <v>785</v>
      </c>
      <c r="F2" s="323"/>
    </row>
    <row r="3" spans="1:6" ht="8.25" customHeight="1" thickBot="1">
      <c r="A3" s="324"/>
      <c r="B3" s="325"/>
      <c r="C3" s="326"/>
      <c r="D3" s="326"/>
      <c r="E3" s="327"/>
      <c r="F3" s="328"/>
    </row>
    <row r="4" spans="1:6" ht="18">
      <c r="A4" s="1426" t="s">
        <v>311</v>
      </c>
      <c r="B4" s="1427"/>
      <c r="C4" s="136" t="s">
        <v>310</v>
      </c>
      <c r="D4" s="137" t="s">
        <v>437</v>
      </c>
      <c r="E4" s="136" t="s">
        <v>309</v>
      </c>
      <c r="F4" s="136" t="s">
        <v>308</v>
      </c>
    </row>
    <row r="5" spans="1:6" ht="15" customHeight="1">
      <c r="A5" s="1448" t="s">
        <v>436</v>
      </c>
      <c r="B5" s="1454"/>
      <c r="C5" s="134">
        <v>100</v>
      </c>
      <c r="D5" s="145" t="s">
        <v>412</v>
      </c>
      <c r="E5" s="135" t="s">
        <v>306</v>
      </c>
      <c r="F5" s="138" t="s">
        <v>435</v>
      </c>
    </row>
    <row r="6" spans="1:6" ht="15" customHeight="1">
      <c r="A6" s="1448" t="s">
        <v>434</v>
      </c>
      <c r="B6" s="1454"/>
      <c r="C6" s="134">
        <v>101</v>
      </c>
      <c r="D6" s="145" t="s">
        <v>412</v>
      </c>
      <c r="E6" s="133" t="s">
        <v>303</v>
      </c>
      <c r="F6" s="132" t="s">
        <v>433</v>
      </c>
    </row>
    <row r="7" spans="1:6" ht="15" customHeight="1">
      <c r="A7" s="1448" t="s">
        <v>301</v>
      </c>
      <c r="B7" s="1454"/>
      <c r="C7" s="111">
        <v>102</v>
      </c>
      <c r="D7" s="145" t="s">
        <v>412</v>
      </c>
      <c r="E7" s="125" t="s">
        <v>300</v>
      </c>
      <c r="F7" s="126" t="s">
        <v>432</v>
      </c>
    </row>
    <row r="8" spans="1:6" ht="15" customHeight="1">
      <c r="A8" s="1450" t="s">
        <v>290</v>
      </c>
      <c r="B8" s="1451"/>
      <c r="C8" s="128">
        <v>201</v>
      </c>
      <c r="D8" s="145" t="s">
        <v>412</v>
      </c>
      <c r="E8" s="125" t="s">
        <v>298</v>
      </c>
      <c r="F8" s="126" t="s">
        <v>431</v>
      </c>
    </row>
    <row r="9" spans="1:6" ht="15" customHeight="1">
      <c r="A9" s="1450" t="s">
        <v>290</v>
      </c>
      <c r="B9" s="1451"/>
      <c r="C9" s="128">
        <v>202</v>
      </c>
      <c r="D9" s="145" t="s">
        <v>412</v>
      </c>
      <c r="E9" s="125" t="s">
        <v>296</v>
      </c>
      <c r="F9" s="126" t="s">
        <v>430</v>
      </c>
    </row>
    <row r="10" spans="1:6" ht="15" customHeight="1">
      <c r="A10" s="1450" t="s">
        <v>290</v>
      </c>
      <c r="B10" s="1451"/>
      <c r="C10" s="128">
        <v>203</v>
      </c>
      <c r="D10" s="145" t="s">
        <v>412</v>
      </c>
      <c r="E10" s="125" t="s">
        <v>294</v>
      </c>
      <c r="F10" s="126" t="s">
        <v>429</v>
      </c>
    </row>
    <row r="11" spans="1:6" ht="15" customHeight="1">
      <c r="A11" s="1450" t="s">
        <v>290</v>
      </c>
      <c r="B11" s="1451"/>
      <c r="C11" s="111">
        <v>204</v>
      </c>
      <c r="D11" s="145" t="s">
        <v>412</v>
      </c>
      <c r="E11" s="125" t="s">
        <v>292</v>
      </c>
      <c r="F11" s="126" t="s">
        <v>428</v>
      </c>
    </row>
    <row r="12" spans="1:6" ht="15" customHeight="1">
      <c r="A12" s="1450" t="s">
        <v>290</v>
      </c>
      <c r="B12" s="1451"/>
      <c r="C12" s="128">
        <v>206</v>
      </c>
      <c r="D12" s="145" t="s">
        <v>412</v>
      </c>
      <c r="E12" s="125" t="s">
        <v>289</v>
      </c>
      <c r="F12" s="126" t="s">
        <v>427</v>
      </c>
    </row>
    <row r="13" spans="1:6" ht="15" customHeight="1">
      <c r="A13" s="1452" t="s">
        <v>279</v>
      </c>
      <c r="B13" s="1453"/>
      <c r="C13" s="128">
        <v>302</v>
      </c>
      <c r="D13" s="145" t="s">
        <v>412</v>
      </c>
      <c r="E13" s="125" t="s">
        <v>285</v>
      </c>
      <c r="F13" s="131" t="s">
        <v>426</v>
      </c>
    </row>
    <row r="14" spans="1:6" ht="15" customHeight="1">
      <c r="A14" s="1452" t="s">
        <v>279</v>
      </c>
      <c r="B14" s="1453"/>
      <c r="C14" s="111">
        <v>303</v>
      </c>
      <c r="D14" s="145" t="s">
        <v>412</v>
      </c>
      <c r="E14" s="125" t="s">
        <v>283</v>
      </c>
      <c r="F14" s="126" t="s">
        <v>425</v>
      </c>
    </row>
    <row r="15" spans="1:6" ht="15" customHeight="1">
      <c r="A15" s="1452" t="s">
        <v>279</v>
      </c>
      <c r="B15" s="1453"/>
      <c r="C15" s="111">
        <v>304</v>
      </c>
      <c r="D15" s="145" t="s">
        <v>412</v>
      </c>
      <c r="E15" s="125" t="s">
        <v>281</v>
      </c>
      <c r="F15" s="126" t="s">
        <v>424</v>
      </c>
    </row>
    <row r="16" spans="1:6" ht="15" customHeight="1">
      <c r="A16" s="1452" t="s">
        <v>278</v>
      </c>
      <c r="B16" s="1453"/>
      <c r="C16" s="128">
        <v>401</v>
      </c>
      <c r="D16" s="145" t="s">
        <v>412</v>
      </c>
      <c r="E16" s="125" t="s">
        <v>278</v>
      </c>
      <c r="F16" s="126" t="s">
        <v>277</v>
      </c>
    </row>
    <row r="17" spans="1:6" ht="15" customHeight="1">
      <c r="A17" s="1456" t="s">
        <v>369</v>
      </c>
      <c r="B17" s="1457"/>
      <c r="C17" s="111">
        <v>502</v>
      </c>
      <c r="D17" s="145" t="s">
        <v>412</v>
      </c>
      <c r="E17" s="125" t="s">
        <v>276</v>
      </c>
      <c r="F17" s="130" t="s">
        <v>788</v>
      </c>
    </row>
    <row r="18" spans="1:6" ht="15" customHeight="1">
      <c r="A18" s="1456" t="s">
        <v>369</v>
      </c>
      <c r="B18" s="1457"/>
      <c r="C18" s="111">
        <v>503</v>
      </c>
      <c r="D18" s="145" t="s">
        <v>412</v>
      </c>
      <c r="E18" s="125" t="s">
        <v>275</v>
      </c>
      <c r="F18" s="129" t="s">
        <v>790</v>
      </c>
    </row>
    <row r="19" spans="1:6" ht="15" customHeight="1">
      <c r="A19" s="1456" t="s">
        <v>369</v>
      </c>
      <c r="B19" s="1457"/>
      <c r="C19" s="111">
        <v>504</v>
      </c>
      <c r="D19" s="145" t="s">
        <v>412</v>
      </c>
      <c r="E19" s="125" t="s">
        <v>274</v>
      </c>
      <c r="F19" s="129" t="s">
        <v>793</v>
      </c>
    </row>
    <row r="20" spans="1:6" ht="15" customHeight="1">
      <c r="A20" s="1456" t="s">
        <v>369</v>
      </c>
      <c r="B20" s="1457"/>
      <c r="C20" s="111">
        <v>505</v>
      </c>
      <c r="D20" s="145" t="s">
        <v>412</v>
      </c>
      <c r="E20" s="125" t="s">
        <v>272</v>
      </c>
      <c r="F20" s="139" t="s">
        <v>271</v>
      </c>
    </row>
    <row r="21" spans="1:6" ht="15" customHeight="1">
      <c r="A21" s="1448" t="s">
        <v>256</v>
      </c>
      <c r="B21" s="1449"/>
      <c r="C21" s="111">
        <v>601</v>
      </c>
      <c r="D21" s="145" t="s">
        <v>412</v>
      </c>
      <c r="E21" s="125" t="s">
        <v>262</v>
      </c>
      <c r="F21" s="126" t="s">
        <v>423</v>
      </c>
    </row>
    <row r="22" spans="1:6" ht="15" customHeight="1">
      <c r="A22" s="1448" t="s">
        <v>256</v>
      </c>
      <c r="B22" s="1449"/>
      <c r="C22" s="128">
        <v>602</v>
      </c>
      <c r="D22" s="145" t="s">
        <v>412</v>
      </c>
      <c r="E22" s="125" t="s">
        <v>260</v>
      </c>
      <c r="F22" s="126" t="s">
        <v>361</v>
      </c>
    </row>
    <row r="23" spans="1:6" ht="15" customHeight="1">
      <c r="A23" s="1448" t="s">
        <v>256</v>
      </c>
      <c r="B23" s="1449"/>
      <c r="C23" s="128">
        <v>603</v>
      </c>
      <c r="D23" s="145" t="s">
        <v>412</v>
      </c>
      <c r="E23" s="125" t="s">
        <v>258</v>
      </c>
      <c r="F23" s="126" t="s">
        <v>422</v>
      </c>
    </row>
    <row r="24" spans="1:6" ht="15" customHeight="1">
      <c r="A24" s="1448" t="s">
        <v>256</v>
      </c>
      <c r="B24" s="1449"/>
      <c r="C24" s="111">
        <v>604</v>
      </c>
      <c r="D24" s="145" t="s">
        <v>412</v>
      </c>
      <c r="E24" s="125" t="s">
        <v>255</v>
      </c>
      <c r="F24" s="126" t="s">
        <v>421</v>
      </c>
    </row>
    <row r="25" spans="1:6" ht="15" customHeight="1">
      <c r="A25" s="1446" t="s">
        <v>247</v>
      </c>
      <c r="B25" s="1447"/>
      <c r="C25" s="128">
        <v>701</v>
      </c>
      <c r="D25" s="145" t="s">
        <v>412</v>
      </c>
      <c r="E25" s="125" t="s">
        <v>253</v>
      </c>
      <c r="F25" s="127" t="s">
        <v>420</v>
      </c>
    </row>
    <row r="26" spans="1:6" ht="15" customHeight="1">
      <c r="A26" s="1446" t="s">
        <v>247</v>
      </c>
      <c r="B26" s="1447"/>
      <c r="C26" s="128">
        <v>702</v>
      </c>
      <c r="D26" s="145" t="s">
        <v>412</v>
      </c>
      <c r="E26" s="125" t="s">
        <v>251</v>
      </c>
      <c r="F26" s="127" t="s">
        <v>419</v>
      </c>
    </row>
    <row r="27" spans="1:6" ht="15" customHeight="1">
      <c r="A27" s="1446" t="s">
        <v>247</v>
      </c>
      <c r="B27" s="1447"/>
      <c r="C27" s="128">
        <v>703</v>
      </c>
      <c r="D27" s="145" t="s">
        <v>412</v>
      </c>
      <c r="E27" s="125" t="s">
        <v>249</v>
      </c>
      <c r="F27" s="127" t="s">
        <v>418</v>
      </c>
    </row>
    <row r="28" spans="1:6" ht="15" customHeight="1">
      <c r="A28" s="1446" t="s">
        <v>247</v>
      </c>
      <c r="B28" s="1447"/>
      <c r="C28" s="128">
        <v>704</v>
      </c>
      <c r="D28" s="145" t="s">
        <v>412</v>
      </c>
      <c r="E28" s="125" t="s">
        <v>246</v>
      </c>
      <c r="F28" s="127" t="s">
        <v>417</v>
      </c>
    </row>
    <row r="29" spans="1:6" ht="15" customHeight="1">
      <c r="A29" s="1446" t="s">
        <v>238</v>
      </c>
      <c r="B29" s="1447"/>
      <c r="C29" s="111">
        <v>706</v>
      </c>
      <c r="D29" s="145" t="s">
        <v>412</v>
      </c>
      <c r="E29" s="125" t="s">
        <v>244</v>
      </c>
      <c r="F29" s="126" t="s">
        <v>416</v>
      </c>
    </row>
    <row r="30" spans="1:6" ht="15" customHeight="1">
      <c r="A30" s="1446" t="s">
        <v>238</v>
      </c>
      <c r="B30" s="1447"/>
      <c r="C30" s="111">
        <v>707</v>
      </c>
      <c r="D30" s="145" t="s">
        <v>412</v>
      </c>
      <c r="E30" s="125" t="s">
        <v>242</v>
      </c>
      <c r="F30" s="126" t="s">
        <v>337</v>
      </c>
    </row>
    <row r="31" spans="1:6" ht="15" customHeight="1">
      <c r="A31" s="1446" t="s">
        <v>238</v>
      </c>
      <c r="B31" s="1447"/>
      <c r="C31" s="111">
        <v>708</v>
      </c>
      <c r="D31" s="145" t="s">
        <v>412</v>
      </c>
      <c r="E31" s="125" t="s">
        <v>240</v>
      </c>
      <c r="F31" s="126" t="s">
        <v>334</v>
      </c>
    </row>
    <row r="32" spans="1:6" ht="15" customHeight="1">
      <c r="A32" s="1446" t="s">
        <v>238</v>
      </c>
      <c r="B32" s="1447"/>
      <c r="C32" s="111">
        <v>709</v>
      </c>
      <c r="D32" s="145" t="s">
        <v>412</v>
      </c>
      <c r="E32" s="125" t="s">
        <v>237</v>
      </c>
      <c r="F32" s="126" t="s">
        <v>331</v>
      </c>
    </row>
    <row r="33" spans="1:6" ht="15" customHeight="1">
      <c r="A33" s="1458" t="s">
        <v>220</v>
      </c>
      <c r="B33" s="1459"/>
      <c r="C33" s="111">
        <v>950</v>
      </c>
      <c r="D33" s="145" t="s">
        <v>412</v>
      </c>
      <c r="E33" s="125" t="s">
        <v>226</v>
      </c>
      <c r="F33" s="141" t="s">
        <v>415</v>
      </c>
    </row>
    <row r="34" spans="1:6" ht="15" customHeight="1">
      <c r="A34" s="1458" t="s">
        <v>220</v>
      </c>
      <c r="B34" s="1459"/>
      <c r="C34" s="111">
        <v>951</v>
      </c>
      <c r="D34" s="145" t="s">
        <v>412</v>
      </c>
      <c r="E34" s="112" t="s">
        <v>135</v>
      </c>
      <c r="F34" s="141" t="s">
        <v>414</v>
      </c>
    </row>
    <row r="35" spans="1:6" ht="15" customHeight="1">
      <c r="A35" s="1458" t="s">
        <v>220</v>
      </c>
      <c r="B35" s="1459"/>
      <c r="C35" s="113">
        <v>952</v>
      </c>
      <c r="D35" s="145" t="s">
        <v>412</v>
      </c>
      <c r="E35" s="112" t="s">
        <v>134</v>
      </c>
      <c r="F35" s="139" t="s">
        <v>322</v>
      </c>
    </row>
    <row r="36" spans="1:6" ht="15" customHeight="1">
      <c r="A36" s="1458" t="s">
        <v>220</v>
      </c>
      <c r="B36" s="1459"/>
      <c r="C36" s="113">
        <v>953</v>
      </c>
      <c r="D36" s="145" t="s">
        <v>412</v>
      </c>
      <c r="E36" s="112" t="s">
        <v>136</v>
      </c>
      <c r="F36" s="139" t="s">
        <v>222</v>
      </c>
    </row>
    <row r="37" spans="1:6" ht="15" customHeight="1">
      <c r="A37" s="1458" t="s">
        <v>220</v>
      </c>
      <c r="B37" s="1459"/>
      <c r="C37" s="113">
        <v>954</v>
      </c>
      <c r="D37" s="145" t="s">
        <v>412</v>
      </c>
      <c r="E37" s="112" t="s">
        <v>137</v>
      </c>
      <c r="F37" s="140" t="s">
        <v>317</v>
      </c>
    </row>
    <row r="38" spans="1:6" ht="15" customHeight="1">
      <c r="A38" s="1458" t="s">
        <v>220</v>
      </c>
      <c r="B38" s="1459"/>
      <c r="C38" s="113">
        <v>955</v>
      </c>
      <c r="D38" s="145" t="s">
        <v>412</v>
      </c>
      <c r="E38" s="112" t="s">
        <v>138</v>
      </c>
      <c r="F38" s="139" t="s">
        <v>413</v>
      </c>
    </row>
    <row r="39" spans="1:6" ht="15" customHeight="1">
      <c r="A39" s="1455"/>
      <c r="B39" s="1455"/>
      <c r="C39" s="144"/>
      <c r="D39" s="144"/>
      <c r="E39" s="143"/>
      <c r="F39" s="142"/>
    </row>
    <row r="40" spans="1:6" ht="15" customHeight="1">
      <c r="A40" s="1462"/>
      <c r="B40" s="1462"/>
      <c r="C40" s="144"/>
      <c r="D40" s="144"/>
      <c r="E40" s="143"/>
      <c r="F40" s="142"/>
    </row>
    <row r="41" spans="1:6" ht="15" customHeight="1">
      <c r="A41" s="1463" t="s">
        <v>895</v>
      </c>
      <c r="B41" s="1464"/>
      <c r="C41" s="619" t="s">
        <v>310</v>
      </c>
      <c r="D41" s="620" t="s">
        <v>437</v>
      </c>
      <c r="E41" s="619" t="s">
        <v>309</v>
      </c>
      <c r="F41" s="619" t="s">
        <v>308</v>
      </c>
    </row>
    <row r="42" spans="1:6" ht="15" customHeight="1">
      <c r="A42" s="1460" t="s">
        <v>303</v>
      </c>
      <c r="B42" s="1461"/>
      <c r="C42" s="111" t="s">
        <v>411</v>
      </c>
      <c r="D42" s="128" t="s">
        <v>313</v>
      </c>
      <c r="E42" s="125" t="s">
        <v>410</v>
      </c>
      <c r="F42" s="138" t="s">
        <v>409</v>
      </c>
    </row>
    <row r="43" spans="1:6" ht="15" customHeight="1">
      <c r="A43" s="1460" t="s">
        <v>300</v>
      </c>
      <c r="B43" s="1461"/>
      <c r="C43" s="111" t="s">
        <v>408</v>
      </c>
      <c r="D43" s="128" t="s">
        <v>313</v>
      </c>
      <c r="E43" s="125" t="s">
        <v>407</v>
      </c>
      <c r="F43" s="126" t="s">
        <v>406</v>
      </c>
    </row>
    <row r="44" spans="1:6" ht="15" customHeight="1">
      <c r="A44" s="1450" t="s">
        <v>290</v>
      </c>
      <c r="B44" s="1451"/>
      <c r="C44" s="128" t="s">
        <v>405</v>
      </c>
      <c r="D44" s="128" t="s">
        <v>313</v>
      </c>
      <c r="E44" s="125" t="s">
        <v>404</v>
      </c>
      <c r="F44" s="126" t="s">
        <v>403</v>
      </c>
    </row>
    <row r="45" spans="1:6" ht="15" customHeight="1">
      <c r="A45" s="1450" t="s">
        <v>290</v>
      </c>
      <c r="B45" s="1451"/>
      <c r="C45" s="128" t="s">
        <v>402</v>
      </c>
      <c r="D45" s="128" t="s">
        <v>313</v>
      </c>
      <c r="E45" s="125" t="s">
        <v>401</v>
      </c>
      <c r="F45" s="126" t="s">
        <v>400</v>
      </c>
    </row>
    <row r="46" spans="1:6" ht="15" customHeight="1">
      <c r="A46" s="1450" t="s">
        <v>290</v>
      </c>
      <c r="B46" s="1451"/>
      <c r="C46" s="128" t="s">
        <v>399</v>
      </c>
      <c r="D46" s="128" t="s">
        <v>313</v>
      </c>
      <c r="E46" s="125" t="s">
        <v>398</v>
      </c>
      <c r="F46" s="126" t="s">
        <v>397</v>
      </c>
    </row>
    <row r="47" spans="1:6" ht="15" customHeight="1">
      <c r="A47" s="1450" t="s">
        <v>290</v>
      </c>
      <c r="B47" s="1451"/>
      <c r="C47" s="111" t="s">
        <v>396</v>
      </c>
      <c r="D47" s="128" t="s">
        <v>313</v>
      </c>
      <c r="E47" s="125" t="s">
        <v>395</v>
      </c>
      <c r="F47" s="126" t="s">
        <v>394</v>
      </c>
    </row>
    <row r="48" spans="1:6" ht="15" customHeight="1">
      <c r="A48" s="1450" t="s">
        <v>290</v>
      </c>
      <c r="B48" s="1451"/>
      <c r="C48" s="128" t="s">
        <v>393</v>
      </c>
      <c r="D48" s="128" t="s">
        <v>313</v>
      </c>
      <c r="E48" s="125" t="s">
        <v>392</v>
      </c>
      <c r="F48" s="126" t="s">
        <v>391</v>
      </c>
    </row>
    <row r="49" spans="1:6" ht="15" customHeight="1">
      <c r="A49" s="1452" t="s">
        <v>279</v>
      </c>
      <c r="B49" s="1453"/>
      <c r="C49" s="128" t="s">
        <v>390</v>
      </c>
      <c r="D49" s="128" t="s">
        <v>313</v>
      </c>
      <c r="E49" s="125" t="s">
        <v>389</v>
      </c>
      <c r="F49" s="126" t="s">
        <v>388</v>
      </c>
    </row>
    <row r="50" spans="1:6" ht="15" customHeight="1">
      <c r="A50" s="1452" t="s">
        <v>279</v>
      </c>
      <c r="B50" s="1453"/>
      <c r="C50" s="128" t="s">
        <v>387</v>
      </c>
      <c r="D50" s="128" t="s">
        <v>313</v>
      </c>
      <c r="E50" s="125" t="s">
        <v>386</v>
      </c>
      <c r="F50" s="131" t="s">
        <v>385</v>
      </c>
    </row>
    <row r="51" spans="1:6" ht="15" customHeight="1">
      <c r="A51" s="1452" t="s">
        <v>279</v>
      </c>
      <c r="B51" s="1453"/>
      <c r="C51" s="111" t="s">
        <v>384</v>
      </c>
      <c r="D51" s="128" t="s">
        <v>313</v>
      </c>
      <c r="E51" s="125" t="s">
        <v>383</v>
      </c>
      <c r="F51" s="126" t="s">
        <v>382</v>
      </c>
    </row>
    <row r="52" spans="1:6" ht="15" customHeight="1">
      <c r="A52" s="1452" t="s">
        <v>279</v>
      </c>
      <c r="B52" s="1453"/>
      <c r="C52" s="111" t="s">
        <v>381</v>
      </c>
      <c r="D52" s="128" t="s">
        <v>313</v>
      </c>
      <c r="E52" s="125" t="s">
        <v>380</v>
      </c>
      <c r="F52" s="126" t="s">
        <v>379</v>
      </c>
    </row>
    <row r="53" spans="1:6" ht="15" customHeight="1">
      <c r="A53" s="1452" t="s">
        <v>278</v>
      </c>
      <c r="B53" s="1465"/>
      <c r="C53" s="128" t="s">
        <v>378</v>
      </c>
      <c r="D53" s="128" t="s">
        <v>313</v>
      </c>
      <c r="E53" s="125" t="s">
        <v>377</v>
      </c>
      <c r="F53" s="126" t="s">
        <v>376</v>
      </c>
    </row>
    <row r="54" spans="1:6" ht="15" customHeight="1">
      <c r="A54" s="1466" t="s">
        <v>369</v>
      </c>
      <c r="B54" s="1467"/>
      <c r="C54" s="111" t="s">
        <v>375</v>
      </c>
      <c r="D54" s="128" t="s">
        <v>313</v>
      </c>
      <c r="E54" s="125" t="s">
        <v>374</v>
      </c>
      <c r="F54" s="130" t="s">
        <v>789</v>
      </c>
    </row>
    <row r="55" spans="1:6" ht="15" customHeight="1">
      <c r="A55" s="1466" t="s">
        <v>369</v>
      </c>
      <c r="B55" s="1467"/>
      <c r="C55" s="111" t="s">
        <v>373</v>
      </c>
      <c r="D55" s="128" t="s">
        <v>313</v>
      </c>
      <c r="E55" s="125" t="s">
        <v>372</v>
      </c>
      <c r="F55" s="129" t="s">
        <v>790</v>
      </c>
    </row>
    <row r="56" spans="1:6" ht="15" customHeight="1">
      <c r="A56" s="1466" t="s">
        <v>369</v>
      </c>
      <c r="B56" s="1467"/>
      <c r="C56" s="111" t="s">
        <v>371</v>
      </c>
      <c r="D56" s="128" t="s">
        <v>313</v>
      </c>
      <c r="E56" s="125" t="s">
        <v>370</v>
      </c>
      <c r="F56" s="129" t="s">
        <v>793</v>
      </c>
    </row>
    <row r="57" spans="1:6" ht="15" customHeight="1">
      <c r="A57" s="1466" t="s">
        <v>369</v>
      </c>
      <c r="B57" s="1467"/>
      <c r="C57" s="111" t="s">
        <v>368</v>
      </c>
      <c r="D57" s="128" t="s">
        <v>313</v>
      </c>
      <c r="E57" s="125" t="s">
        <v>367</v>
      </c>
      <c r="F57" s="139" t="s">
        <v>271</v>
      </c>
    </row>
    <row r="58" spans="1:6" ht="15" customHeight="1">
      <c r="A58" s="1448" t="s">
        <v>256</v>
      </c>
      <c r="B58" s="1449"/>
      <c r="C58" s="111" t="s">
        <v>366</v>
      </c>
      <c r="D58" s="128" t="s">
        <v>313</v>
      </c>
      <c r="E58" s="125" t="s">
        <v>365</v>
      </c>
      <c r="F58" s="126" t="s">
        <v>364</v>
      </c>
    </row>
    <row r="59" spans="1:6" ht="15" customHeight="1">
      <c r="A59" s="1448" t="s">
        <v>256</v>
      </c>
      <c r="B59" s="1449"/>
      <c r="C59" s="128" t="s">
        <v>363</v>
      </c>
      <c r="D59" s="128" t="s">
        <v>313</v>
      </c>
      <c r="E59" s="125" t="s">
        <v>362</v>
      </c>
      <c r="F59" s="126" t="s">
        <v>361</v>
      </c>
    </row>
    <row r="60" spans="1:6" ht="15" customHeight="1">
      <c r="A60" s="1448" t="s">
        <v>256</v>
      </c>
      <c r="B60" s="1449"/>
      <c r="C60" s="128" t="s">
        <v>360</v>
      </c>
      <c r="D60" s="128" t="s">
        <v>313</v>
      </c>
      <c r="E60" s="125" t="s">
        <v>359</v>
      </c>
      <c r="F60" s="126" t="s">
        <v>358</v>
      </c>
    </row>
    <row r="61" spans="1:6" ht="15" customHeight="1">
      <c r="A61" s="1448" t="s">
        <v>256</v>
      </c>
      <c r="B61" s="1449"/>
      <c r="C61" s="111" t="s">
        <v>357</v>
      </c>
      <c r="D61" s="128" t="s">
        <v>313</v>
      </c>
      <c r="E61" s="125" t="s">
        <v>356</v>
      </c>
      <c r="F61" s="126" t="s">
        <v>355</v>
      </c>
    </row>
    <row r="62" spans="1:6" ht="15" customHeight="1">
      <c r="A62" s="1446" t="s">
        <v>247</v>
      </c>
      <c r="B62" s="1447"/>
      <c r="C62" s="128" t="s">
        <v>354</v>
      </c>
      <c r="D62" s="128" t="s">
        <v>313</v>
      </c>
      <c r="E62" s="125" t="s">
        <v>353</v>
      </c>
      <c r="F62" s="127" t="s">
        <v>352</v>
      </c>
    </row>
    <row r="63" spans="1:6" ht="15" customHeight="1">
      <c r="A63" s="1446" t="s">
        <v>247</v>
      </c>
      <c r="B63" s="1447"/>
      <c r="C63" s="128" t="s">
        <v>351</v>
      </c>
      <c r="D63" s="128" t="s">
        <v>313</v>
      </c>
      <c r="E63" s="125" t="s">
        <v>350</v>
      </c>
      <c r="F63" s="127" t="s">
        <v>349</v>
      </c>
    </row>
    <row r="64" spans="1:6" ht="15" customHeight="1">
      <c r="A64" s="1446" t="s">
        <v>247</v>
      </c>
      <c r="B64" s="1447"/>
      <c r="C64" s="128" t="s">
        <v>348</v>
      </c>
      <c r="D64" s="128" t="s">
        <v>313</v>
      </c>
      <c r="E64" s="125" t="s">
        <v>347</v>
      </c>
      <c r="F64" s="127" t="s">
        <v>346</v>
      </c>
    </row>
    <row r="65" spans="1:6" ht="15" customHeight="1">
      <c r="A65" s="1446" t="s">
        <v>247</v>
      </c>
      <c r="B65" s="1447"/>
      <c r="C65" s="128" t="s">
        <v>345</v>
      </c>
      <c r="D65" s="128" t="s">
        <v>313</v>
      </c>
      <c r="E65" s="125" t="s">
        <v>344</v>
      </c>
      <c r="F65" s="127" t="s">
        <v>343</v>
      </c>
    </row>
    <row r="66" spans="1:6" ht="15" customHeight="1">
      <c r="A66" s="1446" t="s">
        <v>238</v>
      </c>
      <c r="B66" s="1447"/>
      <c r="C66" s="111" t="s">
        <v>342</v>
      </c>
      <c r="D66" s="128" t="s">
        <v>313</v>
      </c>
      <c r="E66" s="125" t="s">
        <v>341</v>
      </c>
      <c r="F66" s="126" t="s">
        <v>340</v>
      </c>
    </row>
    <row r="67" spans="1:6" ht="15" customHeight="1">
      <c r="A67" s="1446" t="s">
        <v>238</v>
      </c>
      <c r="B67" s="1447"/>
      <c r="C67" s="111" t="s">
        <v>339</v>
      </c>
      <c r="D67" s="128" t="s">
        <v>313</v>
      </c>
      <c r="E67" s="125" t="s">
        <v>338</v>
      </c>
      <c r="F67" s="126" t="s">
        <v>337</v>
      </c>
    </row>
    <row r="68" spans="1:6" ht="15" customHeight="1">
      <c r="A68" s="1446" t="s">
        <v>238</v>
      </c>
      <c r="B68" s="1447"/>
      <c r="C68" s="111" t="s">
        <v>336</v>
      </c>
      <c r="D68" s="128" t="s">
        <v>313</v>
      </c>
      <c r="E68" s="125" t="s">
        <v>335</v>
      </c>
      <c r="F68" s="126" t="s">
        <v>334</v>
      </c>
    </row>
    <row r="69" spans="1:6" ht="15" customHeight="1">
      <c r="A69" s="1446" t="s">
        <v>238</v>
      </c>
      <c r="B69" s="1447"/>
      <c r="C69" s="111" t="s">
        <v>333</v>
      </c>
      <c r="D69" s="128" t="s">
        <v>313</v>
      </c>
      <c r="E69" s="125" t="s">
        <v>332</v>
      </c>
      <c r="F69" s="126" t="s">
        <v>331</v>
      </c>
    </row>
    <row r="70" spans="1:6" ht="15" customHeight="1">
      <c r="A70" s="1458" t="s">
        <v>220</v>
      </c>
      <c r="B70" s="1459"/>
      <c r="C70" s="111" t="s">
        <v>330</v>
      </c>
      <c r="D70" s="128" t="s">
        <v>313</v>
      </c>
      <c r="E70" s="125" t="s">
        <v>329</v>
      </c>
      <c r="F70" s="141" t="s">
        <v>328</v>
      </c>
    </row>
    <row r="71" spans="1:6" ht="15" customHeight="1">
      <c r="A71" s="1458" t="s">
        <v>220</v>
      </c>
      <c r="B71" s="1459"/>
      <c r="C71" s="111" t="s">
        <v>327</v>
      </c>
      <c r="D71" s="128" t="s">
        <v>313</v>
      </c>
      <c r="E71" s="112" t="s">
        <v>326</v>
      </c>
      <c r="F71" s="141" t="s">
        <v>325</v>
      </c>
    </row>
    <row r="72" spans="1:6" ht="15" customHeight="1">
      <c r="A72" s="1458" t="s">
        <v>220</v>
      </c>
      <c r="B72" s="1459"/>
      <c r="C72" s="113" t="s">
        <v>324</v>
      </c>
      <c r="D72" s="128" t="s">
        <v>313</v>
      </c>
      <c r="E72" s="112" t="s">
        <v>323</v>
      </c>
      <c r="F72" s="139" t="s">
        <v>322</v>
      </c>
    </row>
    <row r="73" spans="1:6" ht="15" customHeight="1">
      <c r="A73" s="1458" t="s">
        <v>220</v>
      </c>
      <c r="B73" s="1459"/>
      <c r="C73" s="113" t="s">
        <v>321</v>
      </c>
      <c r="D73" s="128" t="s">
        <v>313</v>
      </c>
      <c r="E73" s="112" t="s">
        <v>320</v>
      </c>
      <c r="F73" s="139" t="s">
        <v>222</v>
      </c>
    </row>
    <row r="74" spans="1:6" ht="15" customHeight="1">
      <c r="A74" s="1458" t="s">
        <v>220</v>
      </c>
      <c r="B74" s="1459"/>
      <c r="C74" s="113" t="s">
        <v>319</v>
      </c>
      <c r="D74" s="128" t="s">
        <v>313</v>
      </c>
      <c r="E74" s="112" t="s">
        <v>318</v>
      </c>
      <c r="F74" s="140" t="s">
        <v>317</v>
      </c>
    </row>
    <row r="75" spans="1:6" ht="15" customHeight="1">
      <c r="A75" s="1458" t="s">
        <v>220</v>
      </c>
      <c r="B75" s="1459"/>
      <c r="C75" s="113" t="s">
        <v>316</v>
      </c>
      <c r="D75" s="128" t="s">
        <v>313</v>
      </c>
      <c r="E75" s="112" t="s">
        <v>315</v>
      </c>
      <c r="F75" s="139" t="s">
        <v>314</v>
      </c>
    </row>
  </sheetData>
  <mergeCells count="72">
    <mergeCell ref="A71:B71"/>
    <mergeCell ref="A72:B72"/>
    <mergeCell ref="A74:B74"/>
    <mergeCell ref="A75:B75"/>
    <mergeCell ref="A73:B73"/>
    <mergeCell ref="A70:B70"/>
    <mergeCell ref="A57:B57"/>
    <mergeCell ref="A58:B58"/>
    <mergeCell ref="A59:B59"/>
    <mergeCell ref="A60:B60"/>
    <mergeCell ref="A61:B61"/>
    <mergeCell ref="A63:B63"/>
    <mergeCell ref="A64:B64"/>
    <mergeCell ref="A68:B68"/>
    <mergeCell ref="A69:B69"/>
    <mergeCell ref="A53:B53"/>
    <mergeCell ref="A54:B54"/>
    <mergeCell ref="A55:B55"/>
    <mergeCell ref="A56:B56"/>
    <mergeCell ref="A67:B67"/>
    <mergeCell ref="A65:B65"/>
    <mergeCell ref="A66:B66"/>
    <mergeCell ref="A62:B62"/>
    <mergeCell ref="A37:B37"/>
    <mergeCell ref="A51:B51"/>
    <mergeCell ref="A52:B52"/>
    <mergeCell ref="A42:B42"/>
    <mergeCell ref="A43:B43"/>
    <mergeCell ref="A44:B44"/>
    <mergeCell ref="A45:B45"/>
    <mergeCell ref="A46:B46"/>
    <mergeCell ref="A47:B47"/>
    <mergeCell ref="A48:B48"/>
    <mergeCell ref="A49:B49"/>
    <mergeCell ref="A50:B50"/>
    <mergeCell ref="A40:B40"/>
    <mergeCell ref="A41:B41"/>
    <mergeCell ref="A38:B38"/>
    <mergeCell ref="A27:B27"/>
    <mergeCell ref="A28:B28"/>
    <mergeCell ref="A29:B29"/>
    <mergeCell ref="A31:B31"/>
    <mergeCell ref="A32:B32"/>
    <mergeCell ref="A30:B30"/>
    <mergeCell ref="A4:B4"/>
    <mergeCell ref="A5:B5"/>
    <mergeCell ref="A6:B6"/>
    <mergeCell ref="A7:B7"/>
    <mergeCell ref="A39:B39"/>
    <mergeCell ref="A17:B17"/>
    <mergeCell ref="A18:B18"/>
    <mergeCell ref="A19:B19"/>
    <mergeCell ref="A20:B20"/>
    <mergeCell ref="A16:B16"/>
    <mergeCell ref="A24:B24"/>
    <mergeCell ref="A25:B25"/>
    <mergeCell ref="A35:B35"/>
    <mergeCell ref="A36:B36"/>
    <mergeCell ref="A33:B33"/>
    <mergeCell ref="A34:B34"/>
    <mergeCell ref="A8:B8"/>
    <mergeCell ref="A9:B9"/>
    <mergeCell ref="A10:B10"/>
    <mergeCell ref="A11:B11"/>
    <mergeCell ref="A22:B22"/>
    <mergeCell ref="A26:B26"/>
    <mergeCell ref="A23:B23"/>
    <mergeCell ref="A12:B12"/>
    <mergeCell ref="A21:B21"/>
    <mergeCell ref="A13:B13"/>
    <mergeCell ref="A14:B14"/>
    <mergeCell ref="A15:B15"/>
  </mergeCells>
  <pageMargins left="0.7" right="0.7" top="0.75" bottom="0.75" header="0.3" footer="0.3"/>
  <pageSetup scale="9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Welcome</vt:lpstr>
      <vt:lpstr>1 - Schedule Order &amp; Contact</vt:lpstr>
      <vt:lpstr>2 - PC Student CORE Prgs</vt:lpstr>
      <vt:lpstr>3 - PropCas Data Input</vt:lpstr>
      <vt:lpstr>4 - LH Student CORE Prgs</vt:lpstr>
      <vt:lpstr>5 - LifeHealth Data Input</vt:lpstr>
      <vt:lpstr>INPUT Guide</vt:lpstr>
      <vt:lpstr>PC Pos Descriptions "download"</vt:lpstr>
      <vt:lpstr>LH Pos Descriptions "download"</vt:lpstr>
      <vt:lpstr>PC Pos Descriptions "book"</vt:lpstr>
      <vt:lpstr>LH Pos Descriptions "book"</vt:lpstr>
      <vt:lpstr>Participants</vt:lpstr>
      <vt:lpstr>Survey Obligations</vt:lpstr>
      <vt:lpstr>'INPUT Guide'!Print_Area</vt:lpstr>
      <vt:lpstr>'LH Pos Descriptions "book"'!Print_Area</vt:lpstr>
      <vt:lpstr>'PC Pos Descriptions "book"'!Print_Area</vt:lpstr>
      <vt:lpstr>'PC Pos Descriptions "download"'!Print_Area</vt:lpstr>
      <vt:lpstr>'Survey Obligations'!Print_Area</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dc:creator>
  <cp:lastModifiedBy>Vicki</cp:lastModifiedBy>
  <cp:lastPrinted>2016-03-13T17:23:19Z</cp:lastPrinted>
  <dcterms:created xsi:type="dcterms:W3CDTF">2016-01-28T20:43:16Z</dcterms:created>
  <dcterms:modified xsi:type="dcterms:W3CDTF">2018-02-17T14:13:41Z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-639633534</vt:i4>
  </property>
  <property fmtid="{D5CDD505-2E9C-101B-9397-08002B2CF9AE}" pid="3" name="_NewReviewCycle">
    <vt:lpwstr/>
  </property>
  <property fmtid="{D5CDD505-2E9C-101B-9397-08002B2CF9AE}" pid="4" name="_EmailSubject">
    <vt:lpwstr>SAIF actuarial survey input</vt:lpwstr>
  </property>
  <property fmtid="{D5CDD505-2E9C-101B-9397-08002B2CF9AE}" pid="5" name="_AuthorEmail">
    <vt:lpwstr>stajoh@saif.com</vt:lpwstr>
  </property>
  <property fmtid="{D5CDD505-2E9C-101B-9397-08002B2CF9AE}" pid="6" name="_AuthorEmailDisplayName">
    <vt:lpwstr>Stacy Johnson</vt:lpwstr>
  </property>
  <property fmtid="{D5CDD505-2E9C-101B-9397-08002B2CF9AE}" pid="7" name="_ReviewingToolsShownOnce">
    <vt:lpwstr/>
  </property>
</Properties>
</file>